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worksheets/_rels/sheet3.xml.rels" ContentType="application/vnd.openxmlformats-package.relationships+xml"/>
  <Override PartName="/xl/styles.xml" ContentType="application/vnd.openxmlformats-officedocument.spreadsheetml.styles+xml"/>
  <Override PartName="/xl/workbook.xml" ContentType="application/vnd.openxmlformats-officedocument.spreadsheetml.sheet.main+xml"/>
  <Override PartName="/xl/media/image2.png" ContentType="image/png"/>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986" firstSheet="0" activeTab="0"/>
  </bookViews>
  <sheets>
    <sheet name="Rekapitulace stavby" sheetId="1" state="visible" r:id="rId2"/>
    <sheet name="101 - Komunikace" sheetId="2" state="visible" r:id="rId3"/>
    <sheet name="901 - VRN" sheetId="3" state="visible" r:id="rId4"/>
    <sheet name="Pokyny pro vyplnění" sheetId="4" state="visible" r:id="rId5"/>
  </sheets>
  <definedNames>
    <definedName function="false" hidden="false" localSheetId="1" name="_xlnm.Print_Area" vbProcedure="false">'101 - Komunikace'!$C$4:$J$36;'101 - Komunikace'!$C$42:$J$66;'101 - Komunikace'!$C$72:$K$887</definedName>
    <definedName function="false" hidden="false" localSheetId="1" name="_xlnm.Print_Titles" vbProcedure="false">'101 - Komunikace'!$84:$84</definedName>
    <definedName function="false" hidden="true" localSheetId="1" name="_xlnm._FilterDatabase" vbProcedure="false">'101 - Komunikace'!$C$84:$K$84</definedName>
    <definedName function="false" hidden="false" localSheetId="2" name="_xlnm.Print_Area" vbProcedure="false">'901 - VRN'!$C$4:$J$36;'901 - VRN'!$C$42:$J$61;'901 - VRN'!$C$67:$K$112</definedName>
    <definedName function="false" hidden="false" localSheetId="2" name="_xlnm.Print_Titles" vbProcedure="false">'901 - VRN'!$79:$79</definedName>
    <definedName function="false" hidden="true" localSheetId="2" name="_xlnm._FilterDatabase" vbProcedure="false">'901 - VRN'!$C$79:$K$79</definedName>
    <definedName function="false" hidden="false" localSheetId="3" name="_xlnm.Print_Area" vbProcedure="false">'Pokyny pro vyplnění'!$B$2:$K$69;'Pokyny pro vyplnění'!$B$72:$K$116;'Pokyny pro vyplnění'!$B$119:$K$188;'Pokyny pro vyplnění'!$B$192:$K$212</definedName>
    <definedName function="false" hidden="false" localSheetId="0" name="_xlnm.Print_Area" vbProcedure="false">'Rekapitulace stavby'!$D$4:$AO$33;'Rekapitulace stavby'!$C$39:$AQ$54</definedName>
    <definedName function="false" hidden="false" localSheetId="0" name="_xlnm.Print_Titles" vbProcedure="false">'Rekapitulace stavby'!$49:$49</definedName>
    <definedName function="false" hidden="false" localSheetId="0" name="Excel_BuiltIn_Print_Titles" vbProcedure="false">'Rekapitulace stavby'!$49:$49</definedName>
    <definedName function="false" hidden="false" localSheetId="1" name="Excel_BuiltIn_Print_Titles" vbProcedure="false">'101 - Komunikace'!$84:$84</definedName>
    <definedName function="false" hidden="false" localSheetId="2" name="Excel_BuiltIn_Print_Titles" vbProcedure="false">'901 - VRN'!$79:$79</definedName>
  </definedName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<sst xmlns="http://schemas.openxmlformats.org/spreadsheetml/2006/main" count="7366" uniqueCount="1397">
  <si>
    <t xml:space="preserve">Export VZ</t>
  </si>
  <si>
    <t xml:space="preserve">List obsahuje:</t>
  </si>
  <si>
    <t xml:space="preserve">1) Rekapitulace stavby</t>
  </si>
  <si>
    <t xml:space="preserve">2) Rekapitulace objektů stavby a soupisů prací</t>
  </si>
  <si>
    <t xml:space="preserve">3.0</t>
  </si>
  <si>
    <t xml:space="preserve">ZAMOK</t>
  </si>
  <si>
    <t xml:space="preserve">False</t>
  </si>
  <si>
    <t xml:space="preserve">{b50214f6-ef71-4266-bdf3-dd6c49b038a4}</t>
  </si>
  <si>
    <t xml:space="preserve">0,01</t>
  </si>
  <si>
    <t xml:space="preserve">21</t>
  </si>
  <si>
    <t xml:space="preserve">15</t>
  </si>
  <si>
    <t xml:space="preserve">REKAPITULACE STAVBY</t>
  </si>
  <si>
    <t xml:space="preserve">v ---  níže se nacházejí doplnkové a pomocné údaje k sestavám  --- v</t>
  </si>
  <si>
    <t xml:space="preserve">Návod na vyplnění</t>
  </si>
  <si>
    <t xml:space="preserve">0,001</t>
  </si>
  <si>
    <t xml:space="preserve">Kód:</t>
  </si>
  <si>
    <t xml:space="preserve">2018_08</t>
  </si>
  <si>
    <t xml:space="preserve">Měnit lze pouze buňky se žlutým podbarvením!
1) v Rekapitulaci stavby vyplňte údaje o Uchazeči (přenesou se do ostatních sestav i v jiných listech)
2) na vybraných listech vyplňte v sestavě Soupis prací ceny u položek
Podrobnosti k vyplnění naleznete na poslední záložce s Pokyny pro vyplnění</t>
  </si>
  <si>
    <t xml:space="preserve">Stavba:</t>
  </si>
  <si>
    <t xml:space="preserve">REKONSTRUKCE ULICE MSGRE. B. STAŠKA V DOMAŽLICÍCH - ÚSEK KE K2</t>
  </si>
  <si>
    <t xml:space="preserve">0,1</t>
  </si>
  <si>
    <t xml:space="preserve">KSO:</t>
  </si>
  <si>
    <t xml:space="preserve">822 27 73</t>
  </si>
  <si>
    <t xml:space="preserve">CC-CZ:</t>
  </si>
  <si>
    <t xml:space="preserve">1</t>
  </si>
  <si>
    <t xml:space="preserve">Místo:</t>
  </si>
  <si>
    <t xml:space="preserve">Domažlice</t>
  </si>
  <si>
    <t xml:space="preserve">Datum:</t>
  </si>
  <si>
    <t xml:space="preserve">20.3.2018</t>
  </si>
  <si>
    <t xml:space="preserve">10</t>
  </si>
  <si>
    <t xml:space="preserve">100</t>
  </si>
  <si>
    <t xml:space="preserve">Zadavatel:</t>
  </si>
  <si>
    <t xml:space="preserve">IČ:</t>
  </si>
  <si>
    <t xml:space="preserve">Město Domažlice</t>
  </si>
  <si>
    <t xml:space="preserve">DIČ:</t>
  </si>
  <si>
    <t xml:space="preserve">Uchazeč:</t>
  </si>
  <si>
    <t xml:space="preserve">Vyplň údaj</t>
  </si>
  <si>
    <t xml:space="preserve">Projektant:</t>
  </si>
  <si>
    <t xml:space="preserve">12285447</t>
  </si>
  <si>
    <t xml:space="preserve">Ing. Jaroslav Rojt</t>
  </si>
  <si>
    <t xml:space="preserve">True</t>
  </si>
  <si>
    <t xml:space="preserve">Poznámka:</t>
  </si>
  <si>
    <t xml:space="preserve">Cena bez DPH</t>
  </si>
  <si>
    <t xml:space="preserve">Sazba daně</t>
  </si>
  <si>
    <t xml:space="preserve">Základ daně</t>
  </si>
  <si>
    <t xml:space="preserve">Výše daně</t>
  </si>
  <si>
    <t xml:space="preserve">DPH</t>
  </si>
  <si>
    <t xml:space="preserve">základní</t>
  </si>
  <si>
    <t xml:space="preserve">snížená</t>
  </si>
  <si>
    <t xml:space="preserve">zákl. přenesená</t>
  </si>
  <si>
    <t xml:space="preserve">sníž. přenesená</t>
  </si>
  <si>
    <t xml:space="preserve">nulová</t>
  </si>
  <si>
    <t xml:space="preserve">Cena s DPH</t>
  </si>
  <si>
    <t xml:space="preserve">v</t>
  </si>
  <si>
    <t xml:space="preserve">CZK</t>
  </si>
  <si>
    <t xml:space="preserve">REKAPITULACE OBJEKTŮ STAVBY A SOUPISŮ PRACÍ</t>
  </si>
  <si>
    <t xml:space="preserve">Informatívní údaje z listů zakázek</t>
  </si>
  <si>
    <t xml:space="preserve">Kód</t>
  </si>
  <si>
    <t xml:space="preserve">Objekt, Soupis prací</t>
  </si>
  <si>
    <t xml:space="preserve">Cena bez DPH [CZK]</t>
  </si>
  <si>
    <t xml:space="preserve">Cena s DPH [CZK]</t>
  </si>
  <si>
    <t xml:space="preserve">Typ</t>
  </si>
  <si>
    <t xml:space="preserve">z toho Ostat.
náklady [CZK]</t>
  </si>
  <si>
    <t xml:space="preserve">DPH [CZK]</t>
  </si>
  <si>
    <t xml:space="preserve">Normohodiny [h]</t>
  </si>
  <si>
    <t xml:space="preserve">DPH základní [CZK]</t>
  </si>
  <si>
    <t xml:space="preserve">DPH snížená [CZK]</t>
  </si>
  <si>
    <t xml:space="preserve">DPH základní přenesená
[CZK]</t>
  </si>
  <si>
    <t xml:space="preserve">DPH snížená přenesená
[CZK]</t>
  </si>
  <si>
    <t xml:space="preserve">Základna
DPH základní</t>
  </si>
  <si>
    <t xml:space="preserve">Základna
DPH snížená</t>
  </si>
  <si>
    <t xml:space="preserve">Základna
DPH zákl. přenesená</t>
  </si>
  <si>
    <t xml:space="preserve">Základna
DPH sníž. přenesená</t>
  </si>
  <si>
    <t xml:space="preserve">Základna
DPH nulová</t>
  </si>
  <si>
    <t xml:space="preserve">Náklady stavby celkem</t>
  </si>
  <si>
    <t xml:space="preserve">D</t>
  </si>
  <si>
    <t xml:space="preserve">0</t>
  </si>
  <si>
    <t xml:space="preserve">###NOIMPORT###</t>
  </si>
  <si>
    <t xml:space="preserve">IMPORT</t>
  </si>
  <si>
    <t xml:space="preserve">{00000000-0000-0000-0000-000000000000}</t>
  </si>
  <si>
    <t xml:space="preserve">/</t>
  </si>
  <si>
    <t xml:space="preserve">101</t>
  </si>
  <si>
    <t xml:space="preserve">Komunikace</t>
  </si>
  <si>
    <t xml:space="preserve">STA</t>
  </si>
  <si>
    <t xml:space="preserve">{652b3d67-1b22-453e-a472-2f9a5b76e4df}</t>
  </si>
  <si>
    <t xml:space="preserve">2</t>
  </si>
  <si>
    <t xml:space="preserve">901</t>
  </si>
  <si>
    <t xml:space="preserve">VRN</t>
  </si>
  <si>
    <t xml:space="preserve">VON</t>
  </si>
  <si>
    <t xml:space="preserve">{4eb115d8-7122-4057-a636-90741b535c6e}</t>
  </si>
  <si>
    <t xml:space="preserve">1) Krycí list soupisu</t>
  </si>
  <si>
    <t xml:space="preserve">2) Rekapitulace</t>
  </si>
  <si>
    <t xml:space="preserve">3) Soupis prací</t>
  </si>
  <si>
    <t xml:space="preserve">Zpět na list:</t>
  </si>
  <si>
    <t xml:space="preserve">Rekapitulace stavby</t>
  </si>
  <si>
    <t xml:space="preserve">KRYCÍ LIST SOUPISU</t>
  </si>
  <si>
    <t xml:space="preserve">Objekt:</t>
  </si>
  <si>
    <t xml:space="preserve">101 - Komunikace</t>
  </si>
  <si>
    <t xml:space="preserve">REKAPITULACE ČLENĚNÍ SOUPISU PRACÍ</t>
  </si>
  <si>
    <t xml:space="preserve">Kód dílu - Popis</t>
  </si>
  <si>
    <t xml:space="preserve">Cena celkem [CZK]</t>
  </si>
  <si>
    <t xml:space="preserve">Náklady soupisu celkem</t>
  </si>
  <si>
    <t xml:space="preserve">-1</t>
  </si>
  <si>
    <t xml:space="preserve">HSV - Práce a dodávky HSV</t>
  </si>
  <si>
    <t xml:space="preserve">    1 - Zemní práce</t>
  </si>
  <si>
    <t xml:space="preserve">    2 - Zakládání</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</si>
  <si>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</si>
  <si>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</si>
  <si>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</si>
  <si>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</si>
  <si>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</si>
  <si>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</si>
  <si>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 xml:space="preserve">SOUPIS PRACÍ</t>
  </si>
  <si>
    <t xml:space="preserve">PČ</t>
  </si>
  <si>
    <t xml:space="preserve">Popis</t>
  </si>
  <si>
    <t xml:space="preserve">MJ</t>
  </si>
  <si>
    <t xml:space="preserve">Množství</t>
  </si>
  <si>
    <t xml:space="preserve">J.cena [CZK]</t>
  </si>
  <si>
    <t xml:space="preserve">Cenová soustava</t>
  </si>
  <si>
    <t xml:space="preserve">Poznámka</t>
  </si>
  <si>
    <t xml:space="preserve">J. Nh [h]</t>
  </si>
  <si>
    <t xml:space="preserve">Nh celkem [h]</t>
  </si>
  <si>
    <t xml:space="preserve">J. hmotnost
[t]</t>
  </si>
  <si>
    <t xml:space="preserve">Hmotnost
celkem [t]</t>
  </si>
  <si>
    <t xml:space="preserve">J. suť [t]</t>
  </si>
  <si>
    <t xml:space="preserve">Suť Celkem [t]</t>
  </si>
  <si>
    <t xml:space="preserve">HSV</t>
  </si>
  <si>
    <t xml:space="preserve">Práce a dodávky HSV</t>
  </si>
  <si>
    <t xml:space="preserve">ROZPOCET</t>
  </si>
  <si>
    <t xml:space="preserve">Zemní práce</t>
  </si>
  <si>
    <t xml:space="preserve">K</t>
  </si>
  <si>
    <t xml:space="preserve">113106122</t>
  </si>
  <si>
    <t xml:space="preserve">Rozebrání dlažeb komunikací pro pěší z kamenných dlaždic</t>
  </si>
  <si>
    <t xml:space="preserve">m2</t>
  </si>
  <si>
    <t xml:space="preserve">CS ÚRS 2016 01</t>
  </si>
  <si>
    <t xml:space="preserve">4</t>
  </si>
  <si>
    <t xml:space="preserve">631082417</t>
  </si>
  <si>
    <t xml:space="preserve">PP</t>
  </si>
  <si>
    <t xml:space="preserve">Rozebrání dlažeb a dílců komunikací pro pěší, vozovek a ploch s přemístěním hmot na skládku na vzdálenost do 3 m nebo s naložením na dopravní prostředek komunikací pro pěší s ložem z kameniva nebo živice a s výplní spár z kamenných dlaždic nebo desek</t>
  </si>
  <si>
    <t xml:space="preserve">PSC</t>
  </si>
  <si>
    <t xml:space="preserve">Poznámka k souboru cen:
1. Ceny jsou určeny pro rozebrání dlažeb a dílců včetně odstranění lože. 2. Ceny nelze použít pro rozebrání dlažeb uložených do betonového lože nebo do cementové malty,     které se oceňují cenami -7130, -7131, -7132, -7170, -7171, -7172, -7230, -7231 a -7232 Odstranění     podkladů nebo krytů z betonu prostého; pro volbu těchto cen je rozhodující tloušťka bourané dlažby     včetně lože nebo podkladu. 3. U komunikací pro pěší a u vozovek a ploch menších než 50 m2 jsou ceny určeny pro ruční     rozebrání, u vozovek a ploch větších než 50 m2 pro rozebrání strojní. 4. V cenách nejsou započteny náklady na popř. nutné očištění:     a) dlažebních nebo mozaikových kostek, které se oceňuje cenami souboru cen 979 07-11 Očištění         vybouraných dlažebních kostek části C01 tohoto ceníku,     b) betonových, kameninových nebo kamenných desek nebo dlaždic, které se oceňuje cenami souboru         cen 979 0 . - . . Očištění vybouraných obrubníků, krajníků, desek nebo dílců části C01 tohoto         ceníku. 5. Přemístění vybourané dlažby včetně materiálu z lože a spár na vzdálenost přes 3 m se oceňuje     cenami souborů cen 997 22-1 Vodorovná doprava suti a vybouraných hmot. </t>
  </si>
  <si>
    <t xml:space="preserve">VV</t>
  </si>
  <si>
    <t xml:space="preserve">"CHODNÍK" 50</t>
  </si>
  <si>
    <t xml:space="preserve">113107122</t>
  </si>
  <si>
    <t xml:space="preserve">Odstranění podkladu pl do 50 m2 z kameniva drceného tl 200 mm</t>
  </si>
  <si>
    <t xml:space="preserve">-1594635772</t>
  </si>
  <si>
    <t xml:space="preserve">Odstranění podkladů nebo krytů s přemístěním hmot na skládku na vzdálenost do 3 m nebo s naložením na dopravní prostředek v ploše jednotlivě do 50 m2 z kameniva hrubého drceného, o tl. vrstvy přes 100 do 200 mm</t>
  </si>
  <si>
    <t xml:space="preserve">Poznámka k souboru cen: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</si>
  <si>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 xml:space="preserve">"pod stáv. dlážděným krytem"</t>
  </si>
  <si>
    <t xml:space="preserve">3</t>
  </si>
  <si>
    <t xml:space="preserve">113107130</t>
  </si>
  <si>
    <t xml:space="preserve">Odstranění podkladu pl do 50 m2 z betonu prostého tl 100 mm</t>
  </si>
  <si>
    <t xml:space="preserve">929579718</t>
  </si>
  <si>
    <t xml:space="preserve">Odstranění podkladů nebo krytů s přemístěním hmot na skládku na vzdálenost do 3 m nebo s naložením na dopravní prostředek v ploše jednotlivě do 50 m2 z betonu prostého, o tl. vrstvy do 100 mm</t>
  </si>
  <si>
    <t xml:space="preserve">"celkem" 7</t>
  </si>
  <si>
    <t xml:space="preserve">113107222</t>
  </si>
  <si>
    <t xml:space="preserve">Odstranění podkladu pl přes 200 m2 z kameniva drceného tl 200 mm</t>
  </si>
  <si>
    <t xml:space="preserve">-1526628823</t>
  </si>
  <si>
    <t xml:space="preserve">Odstranění podkladů nebo krytů s přemístěním hmot na skládku na vzdálenost do 20 m nebo s naložením na dopravní prostředek v ploše jednotlivě přes 200 m2 z kameniva hrubého drceného, o tl. vrstvy přes 100 do 200 mm</t>
  </si>
  <si>
    <t xml:space="preserve">"pod stáv. asfaltobet. krytem"</t>
  </si>
  <si>
    <t xml:space="preserve">"CHODNÍK" 575</t>
  </si>
  <si>
    <t xml:space="preserve">5</t>
  </si>
  <si>
    <t xml:space="preserve">113107226</t>
  </si>
  <si>
    <t xml:space="preserve">Odstranění podkladu pl přes 200 m2 z kameniva drceného tl 450 mm</t>
  </si>
  <si>
    <t xml:space="preserve">-1305719099</t>
  </si>
  <si>
    <t xml:space="preserve">Odstranění podkladů nebo krytů s přemístěním hmot na skládku na vzdálenost do 20 m nebo s naložením na dopravní prostředek v ploše jednotlivě přes 200 m2 z kameniva hrubého drceného se štětem, o tl. vrstvy přes 250 do 450 mm</t>
  </si>
  <si>
    <t xml:space="preserve">"KOMUNIKACE"</t>
  </si>
  <si>
    <t xml:space="preserve">"km 0,001 34 - 0,089 33" 550</t>
  </si>
  <si>
    <t xml:space="preserve">"ZPEVNĚNÁ PLOCHA" 375</t>
  </si>
  <si>
    <t xml:space="preserve">Součet</t>
  </si>
  <si>
    <t xml:space="preserve">6</t>
  </si>
  <si>
    <t xml:space="preserve">113107241</t>
  </si>
  <si>
    <t xml:space="preserve">Odstranění podkladu pl přes 200 m2 živičných tl 50 mm</t>
  </si>
  <si>
    <t xml:space="preserve">1587151456</t>
  </si>
  <si>
    <t xml:space="preserve">Odstranění podkladů nebo krytů s přemístěním hmot na skládku na vzdálenost do 20 m nebo s naložením na dopravní prostředek v ploše jednotlivě přes 200 m2 živičných, o tl. vrstvy do 50 mm</t>
  </si>
  <si>
    <t xml:space="preserve">7</t>
  </si>
  <si>
    <t xml:space="preserve">113107242</t>
  </si>
  <si>
    <t xml:space="preserve">Odstranění podkladu pl přes 200 m2 živičných tl 100 mm</t>
  </si>
  <si>
    <t xml:space="preserve">-358253400</t>
  </si>
  <si>
    <t xml:space="preserve">Odstranění podkladů nebo krytů s přemístěním hmot na skládku na vzdálenost do 20 m nebo s naložením na dopravní prostředek v ploše jednotlivě přes 200 m2 živičných, o tl. vrstvy přes 50 do 100 mm</t>
  </si>
  <si>
    <t xml:space="preserve">8</t>
  </si>
  <si>
    <t xml:space="preserve">113201112</t>
  </si>
  <si>
    <t xml:space="preserve">Vytrhání obrub silničních ležatých</t>
  </si>
  <si>
    <t xml:space="preserve">m</t>
  </si>
  <si>
    <t xml:space="preserve">399979379</t>
  </si>
  <si>
    <t xml:space="preserve">Vytrhání obrub s vybouráním lože, s přemístěním hmot na skládku na vzdálenost do 3 m nebo s naložením na dopravní prostředek silničních ležatých</t>
  </si>
  <si>
    <t xml:space="preserve">Poznámka k souboru cen: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</si>
  <si>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 xml:space="preserve">"celkem" 37</t>
  </si>
  <si>
    <t xml:space="preserve">9</t>
  </si>
  <si>
    <t xml:space="preserve">113202111</t>
  </si>
  <si>
    <t xml:space="preserve">Vytrhání obrub krajníků obrubníků stojatých</t>
  </si>
  <si>
    <t xml:space="preserve">2036731014</t>
  </si>
  <si>
    <t xml:space="preserve">Vytrhání obrub s vybouráním lože, s přemístěním hmot na skládku na vzdálenost do 3 m nebo s naložením na dopravní prostředek z krajníků nebo obrubníků stojatých</t>
  </si>
  <si>
    <t xml:space="preserve">"celkem" 205</t>
  </si>
  <si>
    <t xml:space="preserve">113203111</t>
  </si>
  <si>
    <t xml:space="preserve">Vytrhání obrub z dlažebních kostek</t>
  </si>
  <si>
    <t xml:space="preserve">244412053</t>
  </si>
  <si>
    <t xml:space="preserve">Vytrhání obrub s vybouráním lože, s přemístěním hmot na skládku na vzdálenost do 3 m nebo s naložením na dopravní prostředek z dlažebních kostek</t>
  </si>
  <si>
    <t xml:space="preserve">"kostka 10" 12</t>
  </si>
  <si>
    <t xml:space="preserve">"kostka 16" 10</t>
  </si>
  <si>
    <t xml:space="preserve">11</t>
  </si>
  <si>
    <t xml:space="preserve">113204111</t>
  </si>
  <si>
    <t xml:space="preserve">Vytrhání obrub záhonových</t>
  </si>
  <si>
    <t xml:space="preserve">-843787994</t>
  </si>
  <si>
    <t xml:space="preserve">Vytrhání obrub s vybouráním lože, s přemístěním hmot na skládku na vzdálenost do 3 m nebo s naložením na dopravní prostředek záhonových</t>
  </si>
  <si>
    <t xml:space="preserve">"celkem" 15</t>
  </si>
  <si>
    <t xml:space="preserve">12</t>
  </si>
  <si>
    <t xml:space="preserve">115101201</t>
  </si>
  <si>
    <t xml:space="preserve">Čerpání vody na dopravní výšku do 10 m průměrný přítok do 500 l/min</t>
  </si>
  <si>
    <t xml:space="preserve">hod</t>
  </si>
  <si>
    <t xml:space="preserve">1080034812</t>
  </si>
  <si>
    <t xml:space="preserve">Čerpání vody na dopravní výšku do 10 m s uvažovaným průměrným přítokem do 500 l/min</t>
  </si>
  <si>
    <t xml:space="preserve">Poznámka k souboru cen:
1. Ceny jsou určeny pro čerpání ve dne, v noci, v pracovní dny i ve dnech pracovního klidu 2.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3. V cenách jsou započteny i náklady na odpadní potrubí v délce do 20 m, na lešení pod čerpadla a     pod odpadní potrubí. Pro převedení vody na vzdálenost větší než 20 m se použijí položky souboru cen     115 00-11 Převedení vody potrubím tohoto katalogu. 4. V cenách nejsou započteny náklady na zřízení čerpacích jímek nebo projektovaných studní:     a) kopaných; tyto se oceňují příslušnými cenami části A 02 Zemní práce pro objekty oborů 821 až         828,     b) vrtaných; tyto se oceňují příslušnými cenami katalogu 800-2 Zvláštní zakládání objektů. 5. Doba, po kterou nejsou čerpadla v činnosti, se neoceňuje. Výjimkou je přerušení čerpání vody na     dobu do 15 minut jednotlivě; toto přerušení se od doby čerpání neodečítá. 6. Dopravní výškou vody se rozumí svislá vzdálenost mezi hladinou vody v jímce sníženou čerpáním a     vodorovnou rovinou proloženou osou nejvyššího bodu výtlačného potrubí. 7. Množství jednotek se určuje v hodinách doby, po kterou je jednotlivé čerpadlo, popř. celý soubor     čerpadel v činnosti. 8. Počet měrných jednotek se určí samostatně za každé čerpací místo (jámu, studnu, šachtu) </t>
  </si>
  <si>
    <t xml:space="preserve">"předpoklad" 72</t>
  </si>
  <si>
    <t xml:space="preserve">13</t>
  </si>
  <si>
    <t xml:space="preserve">121101102</t>
  </si>
  <si>
    <t xml:space="preserve">Sejmutí ornice s přemístěním na vzdálenost do 100 m</t>
  </si>
  <si>
    <t xml:space="preserve">m3</t>
  </si>
  <si>
    <t xml:space="preserve">2072428299</t>
  </si>
  <si>
    <t xml:space="preserve">Sejmutí ornice nebo lesní půdy s vodorovným přemístěním na hromady v místě upotřebení nebo na dočasné či trvalé skládky se složením, na vzdálenost přes 50 do 100 m</t>
  </si>
  <si>
    <t xml:space="preserve">Poznámka k souboru cen: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</si>
  <si>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 xml:space="preserve">"pouze v místech jejího výskytu, v tl. 0,2 m"</t>
  </si>
  <si>
    <t xml:space="preserve">145*0,2</t>
  </si>
  <si>
    <t xml:space="preserve">14</t>
  </si>
  <si>
    <t xml:space="preserve">122301101</t>
  </si>
  <si>
    <t xml:space="preserve">Odkopávky a prokopávky nezapažené v hornině tř. 4 objem do 100 m3</t>
  </si>
  <si>
    <t xml:space="preserve">1443157516</t>
  </si>
  <si>
    <t xml:space="preserve">Odkopávky a prokopávky nezapažené s přehozením výkopku na vzdálenost do 3 m nebo s naložením na dopravní prostředek v hornině tř. 4 do 100 m3</t>
  </si>
  <si>
    <t xml:space="preserve">Poznámka k souboru cen:
1. Odkopávky a prokopávky v roubených prostorech se oceňují podle čl. 3116 Všeobec- 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</si>
  <si>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 xml:space="preserve">"v místě sanace podkladních zemin v aktivní zóně, v tl. 0,3 m (orientačně 1/2 plochy komunikace)"</t>
  </si>
  <si>
    <t xml:space="preserve">"km 0,001 34 - 0,089 33" (360/2)*0,3</t>
  </si>
  <si>
    <t xml:space="preserve">"(bude upřesněno po měření únosnosti zemní pláně komunikace)"</t>
  </si>
  <si>
    <t xml:space="preserve">122301102</t>
  </si>
  <si>
    <t xml:space="preserve">Odkopávky a prokopávky nezapažené v hornině tř. 4 objem do 1000 m3</t>
  </si>
  <si>
    <t xml:space="preserve">597997153</t>
  </si>
  <si>
    <t xml:space="preserve">Odkopávky a prokopávky nezapažené s přehozením výkopku na vzdálenost do 3 m nebo s naložením na dopravní prostředek v hornině tř. 4 přes 100 do 1 000 m3</t>
  </si>
  <si>
    <t xml:space="preserve">"pro novou konstrukci vozovky"</t>
  </si>
  <si>
    <t xml:space="preserve">"určeno z příčných řezů" 138</t>
  </si>
  <si>
    <t xml:space="preserve">16</t>
  </si>
  <si>
    <t xml:space="preserve">122301109</t>
  </si>
  <si>
    <t xml:space="preserve">Příplatek za lepivost u odkopávek nezapažených v hornině tř. 4</t>
  </si>
  <si>
    <t xml:space="preserve">1262985924</t>
  </si>
  <si>
    <t xml:space="preserve">Odkopávky a prokopávky nezapažené s přehozením výkopku na vzdálenost do 3 m nebo s naložením na dopravní prostředek v hornině tř. 4 Příplatek k cenám za lepivost horniny tř. 4</t>
  </si>
  <si>
    <t xml:space="preserve">"viz předchozí položky" 54+138</t>
  </si>
  <si>
    <t xml:space="preserve">17</t>
  </si>
  <si>
    <t xml:space="preserve">131301101</t>
  </si>
  <si>
    <t xml:space="preserve">Hloubení jam nezapažených v hornině tř. 4 objemu do 100 m3</t>
  </si>
  <si>
    <t xml:space="preserve">1070768994</t>
  </si>
  <si>
    <t xml:space="preserve">Hloubení nezapažených jam a zářezů s urovnáním dna do předepsaného profilu a spádu v hornině tř. 4 do 100 m3</t>
  </si>
  <si>
    <t xml:space="preserve">Poznámka k souboru cen: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</si>
  <si>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 xml:space="preserve">"pro uliční vpusti"</t>
  </si>
  <si>
    <t xml:space="preserve">1,5*1,5*1,5*3</t>
  </si>
  <si>
    <t xml:space="preserve">"(UV1 - UV3)"</t>
  </si>
  <si>
    <t xml:space="preserve">"pro kanalizační šachty"</t>
  </si>
  <si>
    <t xml:space="preserve">2*2*2*2</t>
  </si>
  <si>
    <t xml:space="preserve">"(Š1, Š2)"</t>
  </si>
  <si>
    <t xml:space="preserve">18</t>
  </si>
  <si>
    <t xml:space="preserve">131301109</t>
  </si>
  <si>
    <t xml:space="preserve">Příplatek za lepivost u hloubení jam nezapažených v hornině tř. 4</t>
  </si>
  <si>
    <t xml:space="preserve">-948950027</t>
  </si>
  <si>
    <t xml:space="preserve">Hloubení nezapažených jam a zářezů s urovnáním dna do předepsaného profilu a spádu Příplatek k cenám za lepivost horniny tř. 4</t>
  </si>
  <si>
    <t xml:space="preserve">19</t>
  </si>
  <si>
    <t xml:space="preserve">132301101</t>
  </si>
  <si>
    <t xml:space="preserve">Hloubení rýh š do 600 mm v hornině tř. 4 objemu do 100 m3</t>
  </si>
  <si>
    <t xml:space="preserve">-1965870034</t>
  </si>
  <si>
    <t xml:space="preserve">Hloubení zapažených i nezapažených rýh šířky do 600 mm s urovnáním dna do předepsaného profilu a spádu v hornině tř. 4 do 100 m3</t>
  </si>
  <si>
    <t xml:space="preserve">Poznámka k souboru cen: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</si>
  <si>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 xml:space="preserve">"pro podélnou drenáž (jednostranná)"</t>
  </si>
  <si>
    <t xml:space="preserve">0,5*0,4*183</t>
  </si>
  <si>
    <t xml:space="preserve">20</t>
  </si>
  <si>
    <t xml:space="preserve">132301109</t>
  </si>
  <si>
    <t xml:space="preserve">Příplatek za lepivost k hloubení rýh š do 600 mm v hornině tř. 4</t>
  </si>
  <si>
    <t xml:space="preserve">405099332</t>
  </si>
  <si>
    <t xml:space="preserve">Hloubení zapažených i nezapažených rýh šířky do 600 mm s urovnáním dna do předepsaného profilu a spádu v hornině tř. 4 Příplatek k cenám za lepivost horniny tř. 4</t>
  </si>
  <si>
    <t xml:space="preserve">132301201</t>
  </si>
  <si>
    <t xml:space="preserve">Hloubení rýh š do 2000 mm v hornině tř. 4 objemu do 100 m3</t>
  </si>
  <si>
    <t xml:space="preserve">1200949784</t>
  </si>
  <si>
    <t xml:space="preserve">Hloubení zapažených i nezapažených rýh šířky přes 600 do 2 000 mm s urovnáním dna do předepsaného profilu a spádu v hornině tř. 4 do 100 m3</t>
  </si>
  <si>
    <t xml:space="preserve">Poznámka k souboru cen: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</si>
  <si>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 xml:space="preserve">"pro přípojky nových uličních vpustí"</t>
  </si>
  <si>
    <t xml:space="preserve">0,9*1,2*9</t>
  </si>
  <si>
    <t xml:space="preserve">"pro novou jednotnou kanalizaci"</t>
  </si>
  <si>
    <t xml:space="preserve">1,2*2*34</t>
  </si>
  <si>
    <t xml:space="preserve">22</t>
  </si>
  <si>
    <t xml:space="preserve">132301209</t>
  </si>
  <si>
    <t xml:space="preserve">Příplatek za lepivost k hloubení rýh š do 2000 mm v hornině tř. 4</t>
  </si>
  <si>
    <t xml:space="preserve">1600047462</t>
  </si>
  <si>
    <t xml:space="preserve">Hloubení zapažených i nezapažených rýh šířky přes 600 do 2 000 mm s urovnáním dna do předepsaného profilu a spádu v hornině tř. 4 Příplatek k cenám za lepivost horniny tř. 4</t>
  </si>
  <si>
    <t xml:space="preserve">23</t>
  </si>
  <si>
    <t xml:space="preserve">161101101</t>
  </si>
  <si>
    <t xml:space="preserve">Svislé přemístění výkopku z horniny tř. 1 až 4 hl výkopu do 2,5 m</t>
  </si>
  <si>
    <t xml:space="preserve">538906156</t>
  </si>
  <si>
    <t xml:space="preserve">Svislé přemístění výkopku bez naložení do dopravní nádoby avšak s vyprázdněním dopravní nádoby na hromadu nebo do dopravního prostředku z horniny tř. 1 až 4, při hloubce výkopu přes 1 do 2,5 m</t>
  </si>
  <si>
    <t xml:space="preserve">Poznámka k souboru cen: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</si>
  <si>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 xml:space="preserve">"viz položky hloubení jam a rýh"</t>
  </si>
  <si>
    <t xml:space="preserve">26+36,5+91,5</t>
  </si>
  <si>
    <t xml:space="preserve">24</t>
  </si>
  <si>
    <t xml:space="preserve">162301101</t>
  </si>
  <si>
    <t xml:space="preserve">Vodorovné přemístění do 500 m výkopku/sypaniny z horniny tř. 1 až 4</t>
  </si>
  <si>
    <t xml:space="preserve">270221321</t>
  </si>
  <si>
    <t xml:space="preserve">Vodorovné přemístění výkopku nebo sypaniny po suchu na obvyklém dopravním prostředku, bez naložení výkopku, avšak se složením bez rozhrnutí z horniny tř. 1 až 4 na vzdálenost přes 50 do 500 m</t>
  </si>
  <si>
    <t xml:space="preserve">Poznámka k souboru cen: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</si>
  <si>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 xml:space="preserve">"zemina a ornice na dočasnou skládku a zpět"</t>
  </si>
  <si>
    <t xml:space="preserve">"pro obsyp UV a Š" 19*2</t>
  </si>
  <si>
    <t xml:space="preserve">"pro zásyp rýh" 54*2</t>
  </si>
  <si>
    <t xml:space="preserve">"pro terénní úpravy" 35*2</t>
  </si>
  <si>
    <t xml:space="preserve">"ornice pro ohumusování (pouze zpět)" 25</t>
  </si>
  <si>
    <t xml:space="preserve">25</t>
  </si>
  <si>
    <t xml:space="preserve">162601102</t>
  </si>
  <si>
    <t xml:space="preserve">Vodorovné přemístění do 5000 m výkopku/sypaniny z horniny tř. 1 až 4</t>
  </si>
  <si>
    <t xml:space="preserve">933201253</t>
  </si>
  <si>
    <t xml:space="preserve">Vodorovné přemístění výkopku nebo sypaniny po suchu na obvyklém dopravním prostředku, bez naložení výkopku, avšak se složením bez rozhrnutí z horniny tř. 1 až 4 na vzdálenost přes 4 000 do 5 000 m</t>
  </si>
  <si>
    <t xml:space="preserve">"odvoz přebytečné ornice"</t>
  </si>
  <si>
    <t xml:space="preserve">"sejmuto ornice" 29</t>
  </si>
  <si>
    <t xml:space="preserve">"ornice pro ohumusování" -25</t>
  </si>
  <si>
    <t xml:space="preserve">"(na místo určené investorem)"</t>
  </si>
  <si>
    <t xml:space="preserve">26</t>
  </si>
  <si>
    <t xml:space="preserve">162701105</t>
  </si>
  <si>
    <t xml:space="preserve">Vodorovné přemístění do 10000 m výkopku/sypaniny z horniny tř. 1 až 4</t>
  </si>
  <si>
    <t xml:space="preserve">-1784929738</t>
  </si>
  <si>
    <t xml:space="preserve">Vodorovné přemístění výkopku nebo sypaniny po suchu na obvyklém dopravním prostředku, bez naložení výkopku, avšak se složením bez rozhrnutí z horniny tř. 1 až 4 na vzdálenost přes 9 000 do 10 000 m</t>
  </si>
  <si>
    <t xml:space="preserve">"odvoz výkopku zeminy - přebytečná a nevhodná zemina"</t>
  </si>
  <si>
    <t xml:space="preserve">"celkem natěženo zeminy" 54+138+26+36,5+91,5</t>
  </si>
  <si>
    <t xml:space="preserve">"pro obsyp UV a Š" -19</t>
  </si>
  <si>
    <t xml:space="preserve">"pro zásyp rýh" -54</t>
  </si>
  <si>
    <t xml:space="preserve">"pro terénní úpravy" -35</t>
  </si>
  <si>
    <t xml:space="preserve">"(recyklační centrum AZS 98 Újezd u Domažlic)"</t>
  </si>
  <si>
    <t xml:space="preserve">27</t>
  </si>
  <si>
    <t xml:space="preserve">167101101</t>
  </si>
  <si>
    <t xml:space="preserve">Nakládání výkopku z hornin tř. 1 až 4 do 100 m3</t>
  </si>
  <si>
    <t xml:space="preserve">-909125221</t>
  </si>
  <si>
    <t xml:space="preserve">Nakládání, skládání a překládání neulehlého výkopku nebo sypaniny nakládání, množství do 100 m3, z hornin tř. 1 až 4</t>
  </si>
  <si>
    <t xml:space="preserve">Poznámka k souboru cen: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</si>
  <si>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 xml:space="preserve">"zemina a ornice z dočasné skládky zpět"</t>
  </si>
  <si>
    <t xml:space="preserve">"pro obsyp UV a Š" 19</t>
  </si>
  <si>
    <t xml:space="preserve">"pro zásyp rýh" 54</t>
  </si>
  <si>
    <t xml:space="preserve">"pro terénní úpravy" 35</t>
  </si>
  <si>
    <t xml:space="preserve">"ornice pro ohumusování" 25</t>
  </si>
  <si>
    <t xml:space="preserve">28</t>
  </si>
  <si>
    <t xml:space="preserve">171201201</t>
  </si>
  <si>
    <t xml:space="preserve">Uložení sypaniny na skládky</t>
  </si>
  <si>
    <t xml:space="preserve">-936916047</t>
  </si>
  <si>
    <t xml:space="preserve">Poznámka k souboru cen: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</si>
  <si>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 xml:space="preserve">"zemina dočasná" 108</t>
  </si>
  <si>
    <t xml:space="preserve">"ornice dočasná" 25</t>
  </si>
  <si>
    <t xml:space="preserve">"zemina trvalá" 238</t>
  </si>
  <si>
    <t xml:space="preserve">"ornice trvalá" 4</t>
  </si>
  <si>
    <t xml:space="preserve">29</t>
  </si>
  <si>
    <t xml:space="preserve">171201211</t>
  </si>
  <si>
    <t xml:space="preserve">Poplatek za uložení odpadu ze sypaniny na skládce (skládkovné)</t>
  </si>
  <si>
    <t xml:space="preserve">t</t>
  </si>
  <si>
    <t xml:space="preserve">-687757484</t>
  </si>
  <si>
    <t xml:space="preserve">Uložení sypaniny poplatek za uložení sypaniny na skládce (skládkovné)</t>
  </si>
  <si>
    <t xml:space="preserve">"zemina trvalá (přebytečná a nevhodná)" 238*2</t>
  </si>
  <si>
    <t xml:space="preserve">"(objemová hmotnost zeminy cca 2000 kg/m3)"</t>
  </si>
  <si>
    <t xml:space="preserve">30</t>
  </si>
  <si>
    <t xml:space="preserve">174101101</t>
  </si>
  <si>
    <t xml:space="preserve">Zásyp jam, šachet rýh nebo kolem objektů sypaninou se zhutněním</t>
  </si>
  <si>
    <t xml:space="preserve">971833844</t>
  </si>
  <si>
    <t xml:space="preserve">Zásyp sypaninou z jakékoliv horniny s uložením výkopku ve vrstvách se zhutněním jam, šachet, rýh nebo kolem objektů v těchto vykopávkách</t>
  </si>
  <si>
    <t xml:space="preserve">Poznámka k souboru cen: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</si>
  <si>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 xml:space="preserve">"kolem uličních vpustí, se zhutněním"</t>
  </si>
  <si>
    <t xml:space="preserve">10 - 3*1</t>
  </si>
  <si>
    <t xml:space="preserve">"kolem kanal. šachet, se zhutněním"</t>
  </si>
  <si>
    <t xml:space="preserve">16 - 2*2</t>
  </si>
  <si>
    <t xml:space="preserve">"zásyp rýh přípojek UV"</t>
  </si>
  <si>
    <t xml:space="preserve">0,9*9*0,6</t>
  </si>
  <si>
    <t xml:space="preserve">"zásyp rýhy jednotné kanalizace"</t>
  </si>
  <si>
    <t xml:space="preserve">1,2*34*1,2</t>
  </si>
  <si>
    <t xml:space="preserve">31</t>
  </si>
  <si>
    <t xml:space="preserve">175101209</t>
  </si>
  <si>
    <t xml:space="preserve">Příplatek k obsypání objektu za ruční prohození sypaniny, uložené do 3 m</t>
  </si>
  <si>
    <t xml:space="preserve">-859930717</t>
  </si>
  <si>
    <t xml:space="preserve">Obsypání objektů nad přilehlým původním terénem sypaninou z vhodných hornin 1 až 4 nebo materiálem uloženým ve vzdálenosti do 3 m od vnějšího kraje objektu pro jakoukoliv míru zhutnění Příplatek k ceně za prohození sypaniny</t>
  </si>
  <si>
    <t xml:space="preserve">Poznámka k souboru cen:
1. Ceny jsou určeny pro objem obsypu do vzdálenosti 3 m od přilehlého líce objektu nad přilehlým     původním terénem. Zásyp pod tímto terénem se oceňuje jako zásyp okolo objektu cenami 174 10-1101,     174 10-1103 nebo 174 20-1101 a 174 20-1103; zbývající obsyp se ocení příslušnými cenami souboru cen     171 . 0-11 Uložení sypaniny do násypů. 2. Ceny platí i pro sypání ochranných valů nebo těch jejich částí, jejichž šířka je v koruně menší     než 3 m. Uložení výkopku (sypaniny) do zmíněných valů nebo jejich částí, jejichž šířka v koruně je     3 m a více, se oceňuje cenou 171 20-1101 Uložení sypaniny do nezhutněných násypů. 3. Ceny nelze použít pro obsyp potrubí; tento se oceňuje cenami 175 11-11 Obsyp potrubí ručně, nebo     175 15-11 Obsypání potrubí strojně. 4. V cenách nejsou započteny náklady na:     a) svahování obsypu; toto se oceňuje cenami souboru cen 182 . 0-11 Svahování,     b) humusování obsypu; toto se oceňuje cenami souboru cen 18 . 30-11 Rozprostření a urovnání         ornice,     c) osetí obsypu; toto se oceňuje příslušnými cenami souborů cen části A Zřízení konstrukcí         katalogu 823-2 Rekultivace. 5. Vzdáleností do 3 m uvedenou v popisu souboru cen se rozumí nejkratší vzdálenost těžiště hromady     nebo dočasné skládky, z níž se sypanina odebírá, od vnějšího okraje objektu. Použije-li se pro     obsyp objektů sypaniny ze zeminy, kterou je nutno přemisťovat ze vzdálenosti přes 30 m od vnějšího     okraje objektu a rozpojovat, oceňuje se toto     a) přemístění sypaniny cenami souboru cen 162 . 0-1 . Vodorovné přemístění výkopku,     b) rozpojení dle čl. 3172 Všeobecných podmínek katalogu přičemž se vzdálenost 3 m od celkové         vzdálenosti neodečítá. 6. Míru zhutnění předepisuje projekt. 7. V cenách nejsou zahrnuty náklady na nakupovanou sypaninu. Tato se oceňuje ve specifikaci. </t>
  </si>
  <si>
    <t xml:space="preserve">32</t>
  </si>
  <si>
    <t xml:space="preserve">175151101</t>
  </si>
  <si>
    <t xml:space="preserve">Obsypání potrubí strojně sypaninou bez prohození, uloženou do 3 m</t>
  </si>
  <si>
    <t xml:space="preserve">602737001</t>
  </si>
  <si>
    <t xml:space="preserve">Obsypání potrubí strojně sypaninou z vhodných hornin tř. 1 až 4 nebo materiálem připraveným podél výkopu ve vzdálenosti do 3 m od jeho kraje, pro jakoukoliv hloubku výkopu a míru zhutnění bez prohození sypaniny</t>
  </si>
  <si>
    <t xml:space="preserve">Poznámka k souboru cen: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</si>
  <si>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 xml:space="preserve">"kolem přípojek nových UV"</t>
  </si>
  <si>
    <t xml:space="preserve">0,9*9*0,5</t>
  </si>
  <si>
    <t xml:space="preserve">"kolem jednotné kanalizace"</t>
  </si>
  <si>
    <t xml:space="preserve">1,2*34*0,7</t>
  </si>
  <si>
    <t xml:space="preserve">33</t>
  </si>
  <si>
    <t xml:space="preserve">M</t>
  </si>
  <si>
    <t xml:space="preserve">583413460</t>
  </si>
  <si>
    <t xml:space="preserve">kamenivo drcené drobné frakce 0-4</t>
  </si>
  <si>
    <t xml:space="preserve">47546957</t>
  </si>
  <si>
    <t xml:space="preserve">Kamenivo přírodní drcené hutné pro stavební účely PDK (drobné, hrubé a štěrkodrť) kamenivo drcené drobné D&lt;=2 mm (ČSN EN 13043 ) D&lt;=4 mm (ČSN EN 12620, ČSN EN 13139 ) d=0 mm, D&lt;=6,3 mm (ČSN EN 13242) frakce   0-4   Pohled</t>
  </si>
  <si>
    <t xml:space="preserve">32,61*1,8 'Přepočtené koeficientem množství</t>
  </si>
  <si>
    <t xml:space="preserve">34</t>
  </si>
  <si>
    <t xml:space="preserve">181006113</t>
  </si>
  <si>
    <t xml:space="preserve">Rozprostření zemin tl vrstvy do 0,2 m schopných zúrodnění v rovině a sklonu do 1:5</t>
  </si>
  <si>
    <t xml:space="preserve">1597456716</t>
  </si>
  <si>
    <t xml:space="preserve">Rozprostření zemin schopných zúrodnění v rovině a ve sklonu do 1:5, tloušťka vrstvy přes 0,15 do 0,20 m</t>
  </si>
  <si>
    <t xml:space="preserve">"kolem obrub, terénní úpravy" 35</t>
  </si>
  <si>
    <t xml:space="preserve">35*5 'Přepočtené koeficientem množství</t>
  </si>
  <si>
    <t xml:space="preserve">35</t>
  </si>
  <si>
    <t xml:space="preserve">181301101</t>
  </si>
  <si>
    <t xml:space="preserve">Rozprostření ornice tl vrstvy do 100 mm pl do 500 m2 v rovině nebo ve svahu do 1:5</t>
  </si>
  <si>
    <t xml:space="preserve">-1433262848</t>
  </si>
  <si>
    <t xml:space="preserve">Rozprostření a urovnání ornice v rovině nebo ve svahu sklonu do 1:5 při souvislé ploše do 500 m2, tl. vrstvy do 100 mm</t>
  </si>
  <si>
    <t xml:space="preserve">Poznámka k souboru cen: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3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</si>
  <si>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 xml:space="preserve">"ČISTÉ TERÉNNÍ ÚPRAVY" 250</t>
  </si>
  <si>
    <t xml:space="preserve">36</t>
  </si>
  <si>
    <t xml:space="preserve">181411131</t>
  </si>
  <si>
    <t xml:space="preserve">Založení parkového trávníku výsevem plochy do 1000 m2 v rovině a ve svahu do 1:5</t>
  </si>
  <si>
    <t xml:space="preserve">99412589</t>
  </si>
  <si>
    <t xml:space="preserve">Založení trávníku na půdě předem připravené plochy do 1000 m2 výsevem včetně utažení parkového v rovině nebo na svahu do 1:5</t>
  </si>
  <si>
    <t xml:space="preserve">Poznámka k souboru cen: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</si>
  <si>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 xml:space="preserve">37</t>
  </si>
  <si>
    <t xml:space="preserve">005724100</t>
  </si>
  <si>
    <t xml:space="preserve">osivo směs travní parková</t>
  </si>
  <si>
    <t xml:space="preserve">kg</t>
  </si>
  <si>
    <t xml:space="preserve">87615937</t>
  </si>
  <si>
    <t xml:space="preserve">Osiva pícnin směsi travní balení obvykle 25 kg parková</t>
  </si>
  <si>
    <t xml:space="preserve">250*0,0306 'Přepočtené koeficientem množství</t>
  </si>
  <si>
    <t xml:space="preserve">38</t>
  </si>
  <si>
    <t xml:space="preserve">181951102</t>
  </si>
  <si>
    <t xml:space="preserve">Úprava pláně v hornině tř. 1 až 4 se zhutněním</t>
  </si>
  <si>
    <t xml:space="preserve">-530506530</t>
  </si>
  <si>
    <t xml:space="preserve">Úprava pláně vyrovnáním výškových rozdílů v hornině tř. 1 až 4 se zhutněním</t>
  </si>
  <si>
    <t xml:space="preserve">Poznámka k souboru cen: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</si>
  <si>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 xml:space="preserve">"km 0,001 34 - 0,089 33" 360</t>
  </si>
  <si>
    <t xml:space="preserve">"PARK. PRUH"</t>
  </si>
  <si>
    <t xml:space="preserve">"km 0,001 34 - 0,089 33 L" 195</t>
  </si>
  <si>
    <t xml:space="preserve">"ZPEVNĚNÁ PLOCHA"</t>
  </si>
  <si>
    <t xml:space="preserve">"km 0,033 63 - 0,076 18 P" 275</t>
  </si>
  <si>
    <t xml:space="preserve">"SJEZDY"</t>
  </si>
  <si>
    <t xml:space="preserve">"km 0,013 99 P" 5</t>
  </si>
  <si>
    <t xml:space="preserve">"km 0,052 88 P" 5</t>
  </si>
  <si>
    <t xml:space="preserve">"CHODNÍK"</t>
  </si>
  <si>
    <t xml:space="preserve">"km 0,001 34 - 0,057 19 P" 100</t>
  </si>
  <si>
    <t xml:space="preserve">"km 0,057 19 - 0,089 33 P" 60</t>
  </si>
  <si>
    <t xml:space="preserve">"podél hradební zdi" 330</t>
  </si>
  <si>
    <t xml:space="preserve">"kolem sochy" 405</t>
  </si>
  <si>
    <t xml:space="preserve">"ÚPRAVY PRO NEVYDOMÉ" 10+7,5</t>
  </si>
  <si>
    <t xml:space="preserve">Zakládání</t>
  </si>
  <si>
    <t xml:space="preserve">39</t>
  </si>
  <si>
    <t xml:space="preserve">211561111</t>
  </si>
  <si>
    <t xml:space="preserve">Výplň odvodňovacích žeber nebo trativodů kamenivem hrubým drceným frakce 8 až 32 mm</t>
  </si>
  <si>
    <t xml:space="preserve">-1899409090</t>
  </si>
  <si>
    <t xml:space="preserve">Výplň kamenivem do rýh odvodňovacích žeber nebo trativodů bez zhutnění, s úpravou povrchu výplně kamenivem hrubým drceným frakce 4 až 16 mm</t>
  </si>
  <si>
    <t xml:space="preserve">Poznámka k souboru cen: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</si>
  <si>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 xml:space="preserve">"OBSYP PODÉLNÉ DRENÁŽE"</t>
  </si>
  <si>
    <t xml:space="preserve">40</t>
  </si>
  <si>
    <t xml:space="preserve">212532111</t>
  </si>
  <si>
    <t xml:space="preserve">Lože pro trativody z kameniva drceného frakce 0 až 22 mm</t>
  </si>
  <si>
    <t xml:space="preserve">2127245058</t>
  </si>
  <si>
    <t xml:space="preserve">Lože pro trativody z kameniva hrubého drceného</t>
  </si>
  <si>
    <t xml:space="preserve">Poznámka k souboru cen:
1. V cenách jsou započteny i náklady na vyčištění dna rýh a na urovnání povrchu lože. 2. V ceně materiálu jsou započteny i náklady na prohození výkopku. </t>
  </si>
  <si>
    <t xml:space="preserve">"pod drenážní potrubí, tl. lože 60 mm"</t>
  </si>
  <si>
    <t xml:space="preserve">0,4*0,06*183</t>
  </si>
  <si>
    <t xml:space="preserve">41</t>
  </si>
  <si>
    <t xml:space="preserve">212755214</t>
  </si>
  <si>
    <t xml:space="preserve">Trativody z drenážních trubek plastových flexibilních D 100 mm bez lože</t>
  </si>
  <si>
    <t xml:space="preserve">811913669</t>
  </si>
  <si>
    <t xml:space="preserve">Trativody bez lože z drenážních trubek plastových flexibilních D 100 mm</t>
  </si>
  <si>
    <t xml:space="preserve">Poznámka k souboru cen:
1. Ceny jsou určeny pro uložení drenážních trubek do výkopu bez lože a obsypu. 2. Trativody včetně lože a obsypu trubek se ocení cenami souboru cen 212 75-2 . Trativody     z drenážních trubek katalogu 827-1 Vedení trubní dálková a přípojná – vodovody a kanalizace </t>
  </si>
  <si>
    <t xml:space="preserve">"odvodnění zemní pláně (jednostranná drenáž)"</t>
  </si>
  <si>
    <t xml:space="preserve">"km 0,001 34 - 0,089 33 P" 88</t>
  </si>
  <si>
    <t xml:space="preserve">"CHODNÍK" 95</t>
  </si>
  <si>
    <t xml:space="preserve">42</t>
  </si>
  <si>
    <t xml:space="preserve">286112230</t>
  </si>
  <si>
    <t xml:space="preserve">trubka drenážní flexibilní D 100 mm</t>
  </si>
  <si>
    <t xml:space="preserve">-2022529505</t>
  </si>
  <si>
    <t xml:space="preserve">Vodorovné konstrukce</t>
  </si>
  <si>
    <t xml:space="preserve">43</t>
  </si>
  <si>
    <t xml:space="preserve">451572111</t>
  </si>
  <si>
    <t xml:space="preserve">Lože pod potrubí otevřený výkop z kameniva drobného těženého</t>
  </si>
  <si>
    <t xml:space="preserve">225043993</t>
  </si>
  <si>
    <t xml:space="preserve">Lože pod potrubí, stoky a drobné objekty v otevřeném výkopu z kameniva drobného těženého 0 až 4 mm</t>
  </si>
  <si>
    <t xml:space="preserve">Poznámka k souboru cen:
1. Ceny -1111 a -1192 lze použít i pro zřízení sběrných vrstev nad drenážními trubkami. 2. V cenách -5111 a -1192 jsou započteny i náklady na prohození výkopku získaného při zemních     pracích. </t>
  </si>
  <si>
    <t xml:space="preserve">"tloušťka lože 0,1 m"</t>
  </si>
  <si>
    <t xml:space="preserve">"PŘÍPOJKY ULIČNÍCH VPUSTÍ"</t>
  </si>
  <si>
    <t xml:space="preserve">0,9*9*0,1</t>
  </si>
  <si>
    <t xml:space="preserve">"JEDNOTNÁ KANALIZACE"</t>
  </si>
  <si>
    <t xml:space="preserve">1,2*34*0,1</t>
  </si>
  <si>
    <t xml:space="preserve">44</t>
  </si>
  <si>
    <t xml:space="preserve">452386111</t>
  </si>
  <si>
    <t xml:space="preserve">Vyrovnávací prstence z betonu prostého tř. C 25/30 v do 100 mm</t>
  </si>
  <si>
    <t xml:space="preserve">kus</t>
  </si>
  <si>
    <t xml:space="preserve">-1746308184</t>
  </si>
  <si>
    <t xml:space="preserve">Podkladní a vyrovnávací konstrukce z betonu vyrovnávací prstence z prostého betonu tř. C 25/30 pod poklopy a mříže, výšky do 100 mm</t>
  </si>
  <si>
    <t xml:space="preserve">Poznámka k souboru cen:
1. V cenách jsou započteny i náklady na bednění, odbednění a na nátěr bednění proti přilnavosti     betonu. 2. Množství podkladní konstrukce z pražců se určuje v m součtem jednotlivých délek pražců. 3. Pro výpočet přesunu hmot se celková hmotnost položky sníží o hmotnost betonu, pokud je beton     dodáván přímo na místo zabudování nebo do prostoru technologické manipulace. </t>
  </si>
  <si>
    <t xml:space="preserve">"ULIČNÍ VPUSTI" 3</t>
  </si>
  <si>
    <t xml:space="preserve">"KANALIZAČNÍ ŠACHTY" 2</t>
  </si>
  <si>
    <t xml:space="preserve">45</t>
  </si>
  <si>
    <t xml:space="preserve">462511111</t>
  </si>
  <si>
    <t xml:space="preserve">Zához prostoru z lomového kamene</t>
  </si>
  <si>
    <t xml:space="preserve">1902696614</t>
  </si>
  <si>
    <t xml:space="preserve">Zához prostoru z lomového kamene</t>
  </si>
  <si>
    <t xml:space="preserve">Poznámka k souboru cen:
1. Drenážní beton může být použit k záhozu drenážních trub. 2. V cenách jsou započteny náklady na rozprostření záhozu bez zhutnění po vrstvách tak, aby zásyp     tvořil pevný celek, případně v poslední vrstvě s urovnáním povrchu, náklady na manipulaci ručně     kolečkem a odstranění záhozu ručně mezi pilotami pro odbourání hlav železobetonových vrtaných pilot     nebo z prostoru mimo piloty ručně. 3. V cenách nejsou započteny náklady na nutné zemní práce. </t>
  </si>
  <si>
    <t xml:space="preserve">Komunikace pozemní</t>
  </si>
  <si>
    <t xml:space="preserve">46</t>
  </si>
  <si>
    <t xml:space="preserve">564731111</t>
  </si>
  <si>
    <t xml:space="preserve">Podklad z kameniva hrubého drceného vel. 32-63 mm tl 100 mm</t>
  </si>
  <si>
    <t xml:space="preserve">-1025152995</t>
  </si>
  <si>
    <t xml:space="preserve">Podklad nebo kryt z kameniva hrubého drceného vel. 32-63 mm s rozprostřením a zhutněním, po zhutnění tl. 100 mm</t>
  </si>
  <si>
    <t xml:space="preserve">"CHODNÍK" 405</t>
  </si>
  <si>
    <t xml:space="preserve">47</t>
  </si>
  <si>
    <t xml:space="preserve">564831111</t>
  </si>
  <si>
    <t xml:space="preserve">Podklad ze štěrkodrtě ŠD tl 100 mm</t>
  </si>
  <si>
    <t xml:space="preserve">-1052561026</t>
  </si>
  <si>
    <t xml:space="preserve">Podklad ze štěrkodrti ŠD s rozprostřením a zhutněním, po zhutnění tl. 100 mm</t>
  </si>
  <si>
    <t xml:space="preserve">48</t>
  </si>
  <si>
    <t xml:space="preserve">564851111</t>
  </si>
  <si>
    <t xml:space="preserve">Podklad ze štěrkodrtě ŠD tl 150 mm</t>
  </si>
  <si>
    <t xml:space="preserve">-1523859475</t>
  </si>
  <si>
    <t xml:space="preserve">Podklad ze štěrkodrti ŠD s rozprostřením a zhutněním, po zhutnění tl. 150 mm</t>
  </si>
  <si>
    <t xml:space="preserve">"ÚPRAVY PRO NEVIDOMÉ" 7,5</t>
  </si>
  <si>
    <t xml:space="preserve">49</t>
  </si>
  <si>
    <t xml:space="preserve">564851114</t>
  </si>
  <si>
    <t xml:space="preserve">Podklad ze štěrkodrtě ŠD tl 180 mm</t>
  </si>
  <si>
    <t xml:space="preserve">802036844</t>
  </si>
  <si>
    <t xml:space="preserve">Podklad ze štěrkodrti ŠD s rozprostřením a zhutněním, po zhutnění tl. 180 mm</t>
  </si>
  <si>
    <t xml:space="preserve">50</t>
  </si>
  <si>
    <t xml:space="preserve">564861111</t>
  </si>
  <si>
    <t xml:space="preserve">Podklad ze štěrkodrtě ŠD tl 200 mm</t>
  </si>
  <si>
    <t xml:space="preserve">-435098363</t>
  </si>
  <si>
    <t xml:space="preserve">Podklad ze štěrkodrti ŠD s rozprostřením a zhutněním, po zhutnění tl. 200 mm</t>
  </si>
  <si>
    <t xml:space="preserve">"ÚPRAVY PRO NEVIDOMÉ" 16</t>
  </si>
  <si>
    <t xml:space="preserve">51</t>
  </si>
  <si>
    <t xml:space="preserve">567122114</t>
  </si>
  <si>
    <t xml:space="preserve">Podklad ze směsi stmelené cementem SC C 8/10 (KSC I) tl 150 mm</t>
  </si>
  <si>
    <t xml:space="preserve">-1885640301</t>
  </si>
  <si>
    <t xml:space="preserve">Podklad ze směsi stmelené cementem bez dilatačních spár, s rozprostřením a zhutněním SC C 8/10 (KSC I), po zhutnění tl. 150 mm</t>
  </si>
  <si>
    <t xml:space="preserve">Poznámka k souboru cen:
1. V cenách jsou započteny i náklady na ošetření povrchu podkladu vodou. 2. V cenách nejsou započteny náklady na postřik, který se oceňuje cenou 919 74-8111 Postřik popř.     zdrsnění povrchu cementobetonového krytu nebo podkladu ochrannou emulzí. </t>
  </si>
  <si>
    <t xml:space="preserve">52</t>
  </si>
  <si>
    <t xml:space="preserve">5714R</t>
  </si>
  <si>
    <t xml:space="preserve">Hlinitopísčitá prosívka fr. 0/4, 40 kg/m2</t>
  </si>
  <si>
    <t xml:space="preserve">208029135</t>
  </si>
  <si>
    <t xml:space="preserve">53</t>
  </si>
  <si>
    <t xml:space="preserve">591111111</t>
  </si>
  <si>
    <t xml:space="preserve">Kladení dlažby z kostek velkých z kamene do lože z kameniva těženého tl 50 mm</t>
  </si>
  <si>
    <t xml:space="preserve">-62066309</t>
  </si>
  <si>
    <t xml:space="preserve">Kladení dlažby z kostek s provedením lože do tl. 50 mm, s vyplněním spár, s dvojím beraněním a se smetením přebytečného materiálu na krajnici velkých z kamene, do lože z kameniva těženého</t>
  </si>
  <si>
    <t xml:space="preserve">Poznámka k souboru cen: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</si>
  <si>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 xml:space="preserve">54</t>
  </si>
  <si>
    <t xml:space="preserve">5831R</t>
  </si>
  <si>
    <t xml:space="preserve">dvojkostka dlažební, žula třída II šedá</t>
  </si>
  <si>
    <t xml:space="preserve">1649785668</t>
  </si>
  <si>
    <t xml:space="preserve">360*0,34 'Přepočtené koeficientem množství</t>
  </si>
  <si>
    <t xml:space="preserve">55</t>
  </si>
  <si>
    <t xml:space="preserve">591211111</t>
  </si>
  <si>
    <t xml:space="preserve">Kladení dlažby z kostek drobných z kamene do lože z kameniva těženého tl 50 mm</t>
  </si>
  <si>
    <t xml:space="preserve">800513060</t>
  </si>
  <si>
    <t xml:space="preserve">Kladení dlažby z kostek s provedením lože do tl. 50 mm, s vyplněním spár, s dvojím beraněním a se smetením přebytečného materiálu na krajnici drobných z kamene, do lože z kameniva těženého</t>
  </si>
  <si>
    <t xml:space="preserve">"PARKOVACÍ PRUH"</t>
  </si>
  <si>
    <t xml:space="preserve">56</t>
  </si>
  <si>
    <t xml:space="preserve">583801200</t>
  </si>
  <si>
    <t xml:space="preserve">kostka dlažební drobná, žula velikost 8/10 cm</t>
  </si>
  <si>
    <t xml:space="preserve">-1201210416</t>
  </si>
  <si>
    <t xml:space="preserve">Výrobky lomařské a kamenické pro komunikace (kostky dlažební, krajníky a obrubníky) kostka dlažební drobná žula (materiálová skupina I/2) vel. 8/10 cm šedá  (1t = cca 5 m2)</t>
  </si>
  <si>
    <t xml:space="preserve">P</t>
  </si>
  <si>
    <t xml:space="preserve">Poznámka k položce:
1t = cca 5 m2</t>
  </si>
  <si>
    <t xml:space="preserve">480*0,2 'Přepočtené koeficientem množství</t>
  </si>
  <si>
    <t xml:space="preserve">57</t>
  </si>
  <si>
    <t xml:space="preserve">591411111</t>
  </si>
  <si>
    <t xml:space="preserve">Kladení dlažby z mozaiky jednobarevné komunikací pro pěší lože z kameniva</t>
  </si>
  <si>
    <t xml:space="preserve">-1353396105</t>
  </si>
  <si>
    <t xml:space="preserve">Kladení dlažby z mozaiky komunikací pro pěší s vyplněním spár, s dvojím beraněním a se smetením přebytečného materiálu na vzdálenost do 3 m jednobarevné, s ložem tl. do 40 mm z kameniva</t>
  </si>
  <si>
    <t xml:space="preserve">Poznámka k souboru cen:
1. V cenách jsou započteny i náklady na dodání hmot pro lože a na dodání téhož materiálu pro výplň     spár a zhotovení šablon, popř. rámů. 2. V cenách nejsou započteny náklady na dodání mozaiky, které se oceňuje ve specifikaci; ztratné     lze dohodnout ve výši 2 %. 3. Část lože přesahující tloušťku 40 mm se oceňuje cenami souboru cen 451 ..-9 Příplatek za každých     dalších 10 mm tloušťky podkladu nebo lože. </t>
  </si>
  <si>
    <t xml:space="preserve">58</t>
  </si>
  <si>
    <t xml:space="preserve">583800100</t>
  </si>
  <si>
    <t xml:space="preserve">mozaika dlažební, žula 4/6 cm šedá</t>
  </si>
  <si>
    <t xml:space="preserve">-1236615698</t>
  </si>
  <si>
    <t xml:space="preserve">Výrobky lomařské a kamenické pro komunikace (kostky dlažební, krajníky a obrubníky) kostky dlažební štípané pro mozaikovou dlažbu mozaika dlažební žula (materiálová skupina I/2) vel. 4/6 cm   tř.I šedá  1t=8,5m2</t>
  </si>
  <si>
    <t xml:space="preserve">430*0,118 'Přepočtené koeficientem množství</t>
  </si>
  <si>
    <t xml:space="preserve">59</t>
  </si>
  <si>
    <t xml:space="preserve">5941R</t>
  </si>
  <si>
    <t xml:space="preserve">Dlažba z kamenných desek s provedením lože z kameniva</t>
  </si>
  <si>
    <t xml:space="preserve">-1740258081</t>
  </si>
  <si>
    <t xml:space="preserve">60</t>
  </si>
  <si>
    <t xml:space="preserve">5835R</t>
  </si>
  <si>
    <t xml:space="preserve">žulové desky (plotny)</t>
  </si>
  <si>
    <t xml:space="preserve">-1831765312</t>
  </si>
  <si>
    <t xml:space="preserve">61</t>
  </si>
  <si>
    <t xml:space="preserve">596811120</t>
  </si>
  <si>
    <t xml:space="preserve">Kladení betonové dlažby komunikací pro pěší do lože z kameniva vel do 0,09 m2 plochy do 50 m2</t>
  </si>
  <si>
    <t xml:space="preserve">1474718740</t>
  </si>
  <si>
    <t xml:space="preserve">Kladení dlažby z betonových nebo kameninových dlaždic komunikací pro pěší s vyplněním spár a se smetením přebytečného materiálu na vzdálenost do 3 m s ložem z kameniva těženého tl. do 30 mm velikosti dlaždic do 0,09 m2 (bez zámku), pro plochy do 50 m2</t>
  </si>
  <si>
    <t xml:space="preserve">Poznámka k souboru cen: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</si>
  <si>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 xml:space="preserve">62</t>
  </si>
  <si>
    <t xml:space="preserve">5834R</t>
  </si>
  <si>
    <t xml:space="preserve">dlažba s hladkým povrchem</t>
  </si>
  <si>
    <t xml:space="preserve">401850519</t>
  </si>
  <si>
    <t xml:space="preserve">7,5*1,03 'Přepočtené koeficientem množství</t>
  </si>
  <si>
    <t xml:space="preserve">63</t>
  </si>
  <si>
    <t xml:space="preserve">596811220</t>
  </si>
  <si>
    <t xml:space="preserve">Kladení betonové dlažby komunikací pro pěší do lože z kameniva vel do 0,25 m2 plochy do 50 m2</t>
  </si>
  <si>
    <t xml:space="preserve">756912521</t>
  </si>
  <si>
    <t xml:space="preserve">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</si>
  <si>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 xml:space="preserve">"ÚPRAVY PRO NEVIDOMÉ" 10</t>
  </si>
  <si>
    <t xml:space="preserve">64</t>
  </si>
  <si>
    <t xml:space="preserve">5833R</t>
  </si>
  <si>
    <t xml:space="preserve">kamenný konglomerát s rastrem mozaiky</t>
  </si>
  <si>
    <t xml:space="preserve">-1482324160</t>
  </si>
  <si>
    <t xml:space="preserve">10*1,03 'Přepočtené koeficientem množství</t>
  </si>
  <si>
    <t xml:space="preserve">Trubní vedení</t>
  </si>
  <si>
    <t xml:space="preserve">65</t>
  </si>
  <si>
    <t xml:space="preserve">837355121</t>
  </si>
  <si>
    <t xml:space="preserve">Výsek a montáž kameninové odbočné tvarovky DN 200</t>
  </si>
  <si>
    <t xml:space="preserve">328918263</t>
  </si>
  <si>
    <t xml:space="preserve">Výsek a montáž kameninové odbočné tvarovky na kameninovém potrubí DN 200</t>
  </si>
  <si>
    <t xml:space="preserve">Poznámka k souboru cen:
1. Ceny jsou určeny pro dodatečné osazení odbočné tvarovky na dosavadním potrubí. 2. V cenách jsou započteny i náklady na odsekání betonu a nové obetonování betonem tř. C 8/10. 3. V cenách nejsou započteny náklady na dodání kameninové trouby a kameninové tvarovky; tyto     náklady se oceňují ve specifikaci. Ztratné lze u trub dohodnout ve výši 1,5 %. </t>
  </si>
  <si>
    <t xml:space="preserve">"napojení přípojky nové UV na stáv. kanalizaci" 1</t>
  </si>
  <si>
    <t xml:space="preserve">"km 0,045 80 P: UV2"</t>
  </si>
  <si>
    <t xml:space="preserve">66</t>
  </si>
  <si>
    <t xml:space="preserve">597115430</t>
  </si>
  <si>
    <t xml:space="preserve">odbočka kameninová glazovaná jednoduchá šikmá DN200/150 L50cm spojovací systém F/F tř.160/-</t>
  </si>
  <si>
    <t xml:space="preserve">1528034957</t>
  </si>
  <si>
    <t xml:space="preserve">Tvarovky kameninové kanalizační hrdlové s integrovaným spojem odbočky jednoduché šikmé (úhel 45°) DN 200/150 mm  L = 50 cm  F/F tř.160/-</t>
  </si>
  <si>
    <t xml:space="preserve">67</t>
  </si>
  <si>
    <t xml:space="preserve">837365121</t>
  </si>
  <si>
    <t xml:space="preserve">Výsek a montáž kameninové odbočné tvarovky DN 250</t>
  </si>
  <si>
    <t xml:space="preserve">1574161434</t>
  </si>
  <si>
    <t xml:space="preserve">Výsek a montáž kameninové odbočné tvarovky na kameninovém potrubí DN 250</t>
  </si>
  <si>
    <t xml:space="preserve">"km 0,002 05 P: UV1"</t>
  </si>
  <si>
    <t xml:space="preserve">68</t>
  </si>
  <si>
    <t xml:space="preserve">597115600</t>
  </si>
  <si>
    <t xml:space="preserve">odbočka kameninová glazovaná jednoduchá šikmá DN250/150 L50cm spojovací systém C/F tř.160/-</t>
  </si>
  <si>
    <t xml:space="preserve">262300360</t>
  </si>
  <si>
    <t xml:space="preserve">Tvarovky kameninové kanalizační hrdlové s integrovaným spojem odbočky jednoduché šikmé (úhel 45°) DN 250/150 mm  L = 50 cm  C/F tř.160/-</t>
  </si>
  <si>
    <t xml:space="preserve">69</t>
  </si>
  <si>
    <t xml:space="preserve">871313121</t>
  </si>
  <si>
    <t xml:space="preserve">Montáž kanalizačního potrubí z PVC těsněné gumovým kroužkem otevřený výkop sklon do 20 % DN 150</t>
  </si>
  <si>
    <t xml:space="preserve">1801642126</t>
  </si>
  <si>
    <t xml:space="preserve">Montáž kanalizačního potrubí z plastů z tvrdého PVC těsněných gumovým kroužkem v otevřeném výkopu ve sklonu do 20 % DN 150</t>
  </si>
  <si>
    <t xml:space="preserve">Poznámka k souboru cen: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</si>
  <si>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 xml:space="preserve">"UV1" 1</t>
  </si>
  <si>
    <t xml:space="preserve">"UV2" 5</t>
  </si>
  <si>
    <t xml:space="preserve">"UV3" 3</t>
  </si>
  <si>
    <t xml:space="preserve">70</t>
  </si>
  <si>
    <t xml:space="preserve">286112620</t>
  </si>
  <si>
    <t xml:space="preserve">trubka KGEM s hrdlem 150X4,7 SN8, PVC</t>
  </si>
  <si>
    <t xml:space="preserve">159434270</t>
  </si>
  <si>
    <t xml:space="preserve">Trubky z polyvinylchloridu kanalizace domovní a uliční KG - Systém (PVC) PipeLife, ČSN EN 13476 trubka KGEM s hrdlem, SN8 150x4,7x1 m</t>
  </si>
  <si>
    <t xml:space="preserve">9*1,03 'Přepočtené koeficientem množství</t>
  </si>
  <si>
    <t xml:space="preserve">71</t>
  </si>
  <si>
    <t xml:space="preserve">871373121</t>
  </si>
  <si>
    <t xml:space="preserve">Montáž kanalizačního potrubí z PVC těsněné gumovým kroužkem otevřený výkop sklon do 20 % DN 300</t>
  </si>
  <si>
    <t xml:space="preserve">1725536642</t>
  </si>
  <si>
    <t xml:space="preserve">Montáž kanalizačního potrubí z plastů z tvrdého PVC těsněných gumovým kroužkem v otevřeném výkopu ve sklonu do 20 % DN 300</t>
  </si>
  <si>
    <t xml:space="preserve">"JEDNOTNÁ KANALIZACE" 34</t>
  </si>
  <si>
    <t xml:space="preserve">72</t>
  </si>
  <si>
    <t xml:space="preserve">286113350</t>
  </si>
  <si>
    <t xml:space="preserve">trubka kanalizace plastová KGEM-250 mm SN8</t>
  </si>
  <si>
    <t xml:space="preserve">112191685</t>
  </si>
  <si>
    <t xml:space="preserve">Trubky z polyvinylchloridu kanalizace domovní a uliční KG - Systém (PVC) systém OSMA trubky KGEM s hrdlem SN 8 KGEM-250x1000</t>
  </si>
  <si>
    <t xml:space="preserve">34*1,03 'Přepočtené koeficientem množství</t>
  </si>
  <si>
    <t xml:space="preserve">73</t>
  </si>
  <si>
    <t xml:space="preserve">877315211</t>
  </si>
  <si>
    <t xml:space="preserve">Montáž tvarovek z tvrdého PVC-systém KG nebo z polypropylenu-systém KG 2000 jednoosé DN 150</t>
  </si>
  <si>
    <t xml:space="preserve">-1132308988</t>
  </si>
  <si>
    <t xml:space="preserve">Montáž tvarovek na kanalizačním potrubí z trub z plastu z tvrdého PVC systém KG nebo z polypropylenu systém KG 2000 v otevřeném výkopu jednoosých DN 150</t>
  </si>
  <si>
    <t xml:space="preserve">Poznámka k souboru cen:
1. V cenách nejsou započteny náklady na dodání tvarovek. Tvarovky se oceňují ve ve specifikaci. </t>
  </si>
  <si>
    <t xml:space="preserve">"PŘÍPOJKY ULIČNÍCH VPUSTÍ" 2</t>
  </si>
  <si>
    <t xml:space="preserve">"(UV2, UV3)"</t>
  </si>
  <si>
    <t xml:space="preserve">74</t>
  </si>
  <si>
    <t xml:space="preserve">286113610</t>
  </si>
  <si>
    <t xml:space="preserve">koleno kanalizace plastové KGB 150x45°</t>
  </si>
  <si>
    <t xml:space="preserve">1545637677</t>
  </si>
  <si>
    <t xml:space="preserve">Trubky z polyvinylchloridu kanalizace domovní a uliční KG - Systém (PVC) PipeLife kolena KGB KGB 150x45°</t>
  </si>
  <si>
    <t xml:space="preserve">75</t>
  </si>
  <si>
    <t xml:space="preserve">877365221</t>
  </si>
  <si>
    <t xml:space="preserve">Montáž tvarovek z tvrdého PVC-systém KG nebo z polypropylenu-systém KG 2000 dvouosé DN 250</t>
  </si>
  <si>
    <t xml:space="preserve">1690723382</t>
  </si>
  <si>
    <t xml:space="preserve">Montáž tvarovek na kanalizačním potrubí z trub z plastu z tvrdého PVC systém KG nebo z polypropylenu systém KG 2000 v otevřeném výkopu dvouosých DN 250</t>
  </si>
  <si>
    <t xml:space="preserve">"napojení nové přípojky UV do nové jednotné kanalizace" 1</t>
  </si>
  <si>
    <t xml:space="preserve">"(UV3)"</t>
  </si>
  <si>
    <t xml:space="preserve">76</t>
  </si>
  <si>
    <t xml:space="preserve">286113990</t>
  </si>
  <si>
    <t xml:space="preserve">odbočka kanalizační plastová s hrdlem KGEA-250/150/45°</t>
  </si>
  <si>
    <t xml:space="preserve">-602638064</t>
  </si>
  <si>
    <t xml:space="preserve">Trubky z polyvinylchloridu kanalizace domovní a uliční KG - Systém (PVC) PipeLife odbočky KGEA 45° KGEA-250/150/45°</t>
  </si>
  <si>
    <t xml:space="preserve">77</t>
  </si>
  <si>
    <t xml:space="preserve">892372111</t>
  </si>
  <si>
    <t xml:space="preserve">Zabezpečení konců potrubí DN do 300 při tlakových zkouškách vodou</t>
  </si>
  <si>
    <t xml:space="preserve">-644378497</t>
  </si>
  <si>
    <t xml:space="preserve">Tlakové zkoušky vodou zabezpečení konců potrubí při tlakových zkouškách DN do 300</t>
  </si>
  <si>
    <t xml:space="preserve">Poznámka k souboru cen:
1. Ceny -2111 jsou určeny pro zabezpečení jednoho konce zkoušeného úseku jakéhokoliv druhu potrubí. 2. V cenách jsou započteny náklady:     a) u cen -1111 - na přísun, montáž, demontáž a odsun zkoušecího čerpadla, napuštění tlakovou         vodou a dodání vody pro tlakovou zkoušku,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 </t>
  </si>
  <si>
    <t xml:space="preserve">"NOVÁ JEDNOTNÁ KANALIZACE" 2</t>
  </si>
  <si>
    <t xml:space="preserve">78</t>
  </si>
  <si>
    <t xml:space="preserve">892381111</t>
  </si>
  <si>
    <t xml:space="preserve">Tlaková zkouška vodou potrubí DN 250, DN 300 nebo 350</t>
  </si>
  <si>
    <t xml:space="preserve">453140168</t>
  </si>
  <si>
    <t xml:space="preserve">Tlakové zkoušky vodou na potrubí DN 250, 300 nebo 350</t>
  </si>
  <si>
    <t xml:space="preserve">"NOVÁ JEDNOTNÁ KANALIZACE" 34</t>
  </si>
  <si>
    <t xml:space="preserve">79</t>
  </si>
  <si>
    <t xml:space="preserve">894411121</t>
  </si>
  <si>
    <t xml:space="preserve">Zřízení šachet kanalizačních z betonových dílců na potrubí DN nad 200 do 300 dno beton tř. C 25/30</t>
  </si>
  <si>
    <t xml:space="preserve">167116414</t>
  </si>
  <si>
    <t xml:space="preserve">Zřízení šachet kanalizačních z betonových dílců výšky vstupu do 1,50 m s obložením dna betonem tř. C 25/30, na potrubí DN přes 200 do 300</t>
  </si>
  <si>
    <t xml:space="preserve">Poznámka k souboru cen:
1. Příplatek k ceně šachet z betonových dílců za každých dalších i započatých 0,60 m výšky vstupu     se oceňuje cenou 894 11-8001 této části katalogu. 2. V cenách jsou započteny i náklady na:     a) podkladní desku z betonu prostého.     b) zhotovení monolitického dna 3. V cenách nejsou započteny náklady na:     a) litinové poklopy; osazení litinových poklopů se oceňuje cenami souboru cen 899 10- . 1         Osazení poklopů litinových a ocelových včetně rámů části A 01 tohoto katalogu; dodání poklopů se         oceňuje ve specifikaci,     b) dodání betonových dílců (vyrovnávací prstenec, přechodová skruž, přechodová deska, skruže,         šachtové a skružová těsnění); tyto se oceňují ve specifikaci. </t>
  </si>
  <si>
    <t xml:space="preserve">"km 0,054 46 P: Š1"</t>
  </si>
  <si>
    <t xml:space="preserve">"km 0,082 62 P: Š2"</t>
  </si>
  <si>
    <t xml:space="preserve">80</t>
  </si>
  <si>
    <t xml:space="preserve">592241610</t>
  </si>
  <si>
    <t xml:space="preserve">skruž betonová s ocelová se stupadly +PE povlakem TBH TBS-Q 1000/500/120 SP 100x50x12 cm</t>
  </si>
  <si>
    <t xml:space="preserve">795461644</t>
  </si>
  <si>
    <t xml:space="preserve">Prefabrikáty pro vstupní šachty a drenážní šachtice (betonové a železobetonové) šachty pro odpadní kanály a potrubí uložená v zemi skruže s ocelovými stupadly s PE povlakem TBS-Q 1000/500/120 SP  100 x 50 x 12</t>
  </si>
  <si>
    <t xml:space="preserve">81</t>
  </si>
  <si>
    <t xml:space="preserve">592241750</t>
  </si>
  <si>
    <t xml:space="preserve">prstenec betonový vyrovnávací TBW-Q 625/60/120 62,5x6x12 cm</t>
  </si>
  <si>
    <t xml:space="preserve">-2006053940</t>
  </si>
  <si>
    <t xml:space="preserve">Prefabrikáty pro vstupní šachty a drenážní šachtice (betonové a železobetonové) šachty pro odpadní kanály a potrubí uložená v zemi prstenec vyrovnávací TBW-Q 625/60/120     62,5 x 6 x 12</t>
  </si>
  <si>
    <t xml:space="preserve">82</t>
  </si>
  <si>
    <t xml:space="preserve">592241770</t>
  </si>
  <si>
    <t xml:space="preserve">prstenec betonový vyrovnávací TBW-Q 625/100/120 62,5x10x12 cm</t>
  </si>
  <si>
    <t xml:space="preserve">1666657106</t>
  </si>
  <si>
    <t xml:space="preserve">Prefabrikáty pro vstupní šachty a drenážní šachtice (betonové a železobetonové) šachty pro odpadní kanály a potrubí uložená v zemi prstenec vyrovnávací TBW-Q 625/100/120   62,5 x 10 x 12</t>
  </si>
  <si>
    <t xml:space="preserve">83</t>
  </si>
  <si>
    <t xml:space="preserve">592243120</t>
  </si>
  <si>
    <t xml:space="preserve">konus šachetní betonový TBR-Q.1 100-63/58/12 KPS 100x62,5x58 cm</t>
  </si>
  <si>
    <t xml:space="preserve">-840709702</t>
  </si>
  <si>
    <t xml:space="preserve">Prefabrikáty pro vstupní šachty a drenážní šachtice (betonové a železobetonové) šachty pro odpadní kanály a potrubí uložená v zemi konus šachetní (síla stěny 12 cm) KPS - kapsové plastové stupadlo TBR-Q.1 100-63/58/12 KPS     100 x 62,5 x 58</t>
  </si>
  <si>
    <t xml:space="preserve">84</t>
  </si>
  <si>
    <t xml:space="preserve">592243370</t>
  </si>
  <si>
    <t xml:space="preserve">dno betonové šachty kanalizační přímé TBZ-Q.1 100/60 V max. 40 100/60x40 cm</t>
  </si>
  <si>
    <t xml:space="preserve">-266813078</t>
  </si>
  <si>
    <t xml:space="preserve">Prefabrikáty pro vstupní šachty a drenážní šachtice (betonové a železobetonové) šachty pro odpadní kanály a potrubí uložená v zemi dno šachty kanalizační přímé V - průměr odtoku TBZ-Q.1  100/60 V max.40    100 / 60 x 40</t>
  </si>
  <si>
    <t xml:space="preserve">85</t>
  </si>
  <si>
    <t xml:space="preserve">895941111</t>
  </si>
  <si>
    <t xml:space="preserve">Zřízení vpusti kanalizační uliční z betonových dílců typ UV-50 normální</t>
  </si>
  <si>
    <t xml:space="preserve">1418921122</t>
  </si>
  <si>
    <t xml:space="preserve">Poznámka k souboru cen: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</si>
  <si>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 xml:space="preserve">"km 0,063 11 P: UV3"</t>
  </si>
  <si>
    <t xml:space="preserve">86</t>
  </si>
  <si>
    <t xml:space="preserve">592238540R</t>
  </si>
  <si>
    <t xml:space="preserve">skruž betonová pro uliční vpusť s výtokovým otvorem PVC TBV 450/550/3z (sifon)</t>
  </si>
  <si>
    <t xml:space="preserve">1471398709</t>
  </si>
  <si>
    <t xml:space="preserve">Prefabrikáty pro uliční vpusti dílce betonové pro uliční vpusti skruž s  otvorem PVC TBV 450/550/3z PVC</t>
  </si>
  <si>
    <t xml:space="preserve">87</t>
  </si>
  <si>
    <t xml:space="preserve">592238520</t>
  </si>
  <si>
    <t xml:space="preserve">dno betonové pro uliční vpusť s kalovou prohlubní TBV-Q 2a 45x30x5 cm</t>
  </si>
  <si>
    <t xml:space="preserve">-615101015</t>
  </si>
  <si>
    <t xml:space="preserve">Prefabrikáty pro uliční vpusti dílce betonové pro uliční vpusti dno s kalovou prohlubní TBV-Q 450/300/2a       45 x 30 x 5</t>
  </si>
  <si>
    <t xml:space="preserve">88</t>
  </si>
  <si>
    <t xml:space="preserve">592238580</t>
  </si>
  <si>
    <t xml:space="preserve">skruž betonová pro uliční vpusť horní TBV-Q 450/555/5d, 45x55x5 cm</t>
  </si>
  <si>
    <t xml:space="preserve">471218556</t>
  </si>
  <si>
    <t xml:space="preserve">Prefabrikáty pro uliční vpusti dílce betonové pro uliční vpusti skruže horní TBV-Q 450/555/5d         45 x 57 x 5</t>
  </si>
  <si>
    <t xml:space="preserve">89</t>
  </si>
  <si>
    <t xml:space="preserve">592238620</t>
  </si>
  <si>
    <t xml:space="preserve">skruž betonová pro uliční vpusť středová TBV-Q 450/295/6a 45x30x5 cm</t>
  </si>
  <si>
    <t xml:space="preserve">-102508150</t>
  </si>
  <si>
    <t xml:space="preserve">Prefabrikáty pro uliční vpusti dílce betonové pro uliční vpusti skruže středové TBV-Q 450/295/6a        45 x 30 x 5</t>
  </si>
  <si>
    <t xml:space="preserve">90</t>
  </si>
  <si>
    <t xml:space="preserve">592238640</t>
  </si>
  <si>
    <t xml:space="preserve">prstenec betonový pro uliční vpusť vyrovnávací TBV-Q 390/60/10a, 39x6x5 cm</t>
  </si>
  <si>
    <t xml:space="preserve">1333751224</t>
  </si>
  <si>
    <t xml:space="preserve">Prefabrikáty pro uliční vpusti dílce betonové pro uliční vpusti prstenec vyrovnávací TBV-Q 390/60/10a       39 x 6 x 5</t>
  </si>
  <si>
    <t xml:space="preserve">91</t>
  </si>
  <si>
    <t xml:space="preserve">899102111</t>
  </si>
  <si>
    <t xml:space="preserve">Osazení poklopů litinových nebo ocelových včetně rámů hmotnosti nad 50 do 100 kg</t>
  </si>
  <si>
    <t xml:space="preserve">1754832090</t>
  </si>
  <si>
    <t xml:space="preserve">Osazení poklopů litinových a ocelových včetně rámů hmotnosti jednotlivě přes 50 do 100 kg</t>
  </si>
  <si>
    <t xml:space="preserve">Poznámka k souboru cen:
1. Cena -1111 lze použít i pro osazení rektifikačních kroužků nebo rámečků. 2. V cenách nejsou započteny náklady na dodání poklopů včetně rámů; tyto náklady se oceňují ve     specifikaci. </t>
  </si>
  <si>
    <t xml:space="preserve">92</t>
  </si>
  <si>
    <t xml:space="preserve">286619350</t>
  </si>
  <si>
    <t xml:space="preserve">poklop litinový TEGRA 600 D400</t>
  </si>
  <si>
    <t xml:space="preserve">1095965454</t>
  </si>
  <si>
    <t xml:space="preserve">Revizní šachty a dvorní vpusti systém Wavin - kanalizační šachty revizní šachty "TEGRA" DN 600 poklop litinový TEGRA 600 D400</t>
  </si>
  <si>
    <t xml:space="preserve">Poznámka k položce:
WAVIN, kód výrobku: RF730000W</t>
  </si>
  <si>
    <t xml:space="preserve">93</t>
  </si>
  <si>
    <t xml:space="preserve">899202211</t>
  </si>
  <si>
    <t xml:space="preserve">Demontáž mříží litinových včetně rámů hmotnosti přes 50 do 100 kg</t>
  </si>
  <si>
    <t xml:space="preserve">-856384932</t>
  </si>
  <si>
    <t xml:space="preserve">Demontáž mříží litinových včetně rámů, hmotnosti jednotlivě přes 50 do 100 Kg</t>
  </si>
  <si>
    <t xml:space="preserve">"stáv. rušené UV v trase rekonstruované komunikace" 3</t>
  </si>
  <si>
    <t xml:space="preserve">94</t>
  </si>
  <si>
    <t xml:space="preserve">899203111</t>
  </si>
  <si>
    <t xml:space="preserve">Osazení mříží litinových včetně rámů a košů na bahno hmotnosti nad 100 do 150 kg</t>
  </si>
  <si>
    <t xml:space="preserve">1627820671</t>
  </si>
  <si>
    <t xml:space="preserve">Osazení mříží litinových včetně rámů a košů na bahno hmotnosti jednotlivě přes 100 do 150 kg</t>
  </si>
  <si>
    <t xml:space="preserve">Poznámka k souboru cen:
1. V cenách nejsou započteny náklady na dodání mříží, rámů a košů na bahno; tyto náklady se oceňují     ve specifikaci. </t>
  </si>
  <si>
    <t xml:space="preserve">95</t>
  </si>
  <si>
    <t xml:space="preserve">592238740</t>
  </si>
  <si>
    <t xml:space="preserve">koš pozink. C3 DIN 4052, vysoký, pro rám 500/500</t>
  </si>
  <si>
    <t xml:space="preserve">1471579137</t>
  </si>
  <si>
    <t xml:space="preserve">Prefabrikáty pro uliční vpusti dílce betonové pro uliční vpusti vpusť dešťová uliční s rámem koš pozink. C3 DIN 4052, vysoký, rám 500/300</t>
  </si>
  <si>
    <t xml:space="preserve">96</t>
  </si>
  <si>
    <t xml:space="preserve">592238760</t>
  </si>
  <si>
    <t xml:space="preserve">rám zabetonovaný DIN 19583-9 500/500 mm</t>
  </si>
  <si>
    <t xml:space="preserve">-174045320</t>
  </si>
  <si>
    <t xml:space="preserve">Prefabrikáty pro uliční vpusti dílce betonové pro uliční vpusti vpusť dešťová uliční s rámem rám zabetonovaný DIN 19583-9, 500/500mm</t>
  </si>
  <si>
    <t xml:space="preserve">97</t>
  </si>
  <si>
    <t xml:space="preserve">592238780</t>
  </si>
  <si>
    <t xml:space="preserve">mříž M1 D400 DIN 19583-13, 500/500 mm</t>
  </si>
  <si>
    <t xml:space="preserve">855595739</t>
  </si>
  <si>
    <t xml:space="preserve">Prefabrikáty pro uliční vpusti dílce betonové pro uliční vpusti vpusť dešťová uliční s rámem mříž M1 D400 DIN 19583-13, 500/500mm</t>
  </si>
  <si>
    <t xml:space="preserve">98</t>
  </si>
  <si>
    <t xml:space="preserve">899332111</t>
  </si>
  <si>
    <t xml:space="preserve">Výšková úprava uličního vstupu nebo vpusti do 200 mm snížením poklopu</t>
  </si>
  <si>
    <t xml:space="preserve">88024108</t>
  </si>
  <si>
    <t xml:space="preserve">Poznámka k souboru cen: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</si>
  <si>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 xml:space="preserve">"stáv. kanal. šachty v trase" 2</t>
  </si>
  <si>
    <t xml:space="preserve">99</t>
  </si>
  <si>
    <t xml:space="preserve">899432111</t>
  </si>
  <si>
    <t xml:space="preserve">Výšková úprava uličního vstupu nebo vpusti do 200 mm snížením krycího hrnce, šoupěte nebo hydrantu</t>
  </si>
  <si>
    <t xml:space="preserve">-221961440</t>
  </si>
  <si>
    <t xml:space="preserve">Výšková úprava uličního vstupu nebo vpusti do 200 mm snížením krycího hrnce, šoupěte, nebo hydrantu bez úpravy armatur</t>
  </si>
  <si>
    <t xml:space="preserve">"stáv. vodovodní uzávěry, hydranty a šoupata v trase" 5</t>
  </si>
  <si>
    <t xml:space="preserve">"(orientačně)"</t>
  </si>
  <si>
    <t xml:space="preserve">899623161</t>
  </si>
  <si>
    <t xml:space="preserve">Obetonování potrubí nebo zdiva stok betonem prostým tř. C 20/25 v otevřeném výkopu</t>
  </si>
  <si>
    <t xml:space="preserve">145532835</t>
  </si>
  <si>
    <t xml:space="preserve">Obetonování potrubí nebo zdiva stok betonem prostým v otevřeném výkopu, beton tř. C 20/25</t>
  </si>
  <si>
    <t xml:space="preserve">Poznámka k souboru cen:
1. Obetonování zdiva stok ve štole se oceňuje cenami souboru cen 359 31-02 Výplň za rubem cihelného     zdiva stok části A 03 tohoto katalogu. </t>
  </si>
  <si>
    <t xml:space="preserve">"zaslepení stáv. kanalizačních přípojek rušených UV" 3*0,1</t>
  </si>
  <si>
    <t xml:space="preserve">899999999R</t>
  </si>
  <si>
    <t xml:space="preserve">Demontáž uliční vpusti vč. přípojky, zemních prací apod.</t>
  </si>
  <si>
    <t xml:space="preserve">ks</t>
  </si>
  <si>
    <t xml:space="preserve">2070112215</t>
  </si>
  <si>
    <t xml:space="preserve">Demontáž uliční vpusti vč. přípojky, zemních prací</t>
  </si>
  <si>
    <t xml:space="preserve">"stáv. UV v trase rekonstruované komunikace" 3</t>
  </si>
  <si>
    <t xml:space="preserve">102</t>
  </si>
  <si>
    <t xml:space="preserve">899R</t>
  </si>
  <si>
    <t xml:space="preserve">Přepojení stáv. kanal. přípojek vč. zemních prací, dodávky mat., demontáže a montáže</t>
  </si>
  <si>
    <t xml:space="preserve">-1786706380</t>
  </si>
  <si>
    <t xml:space="preserve">"orientačně" 5</t>
  </si>
  <si>
    <t xml:space="preserve">"(bude upřesněno po obnažení stáv. kanalizace)"</t>
  </si>
  <si>
    <t xml:space="preserve">Ostatní konstrukce a práce, bourání</t>
  </si>
  <si>
    <t xml:space="preserve">103</t>
  </si>
  <si>
    <t xml:space="preserve">913121111</t>
  </si>
  <si>
    <t xml:space="preserve">Montáž a demontáž dočasné dopravní značky kompletní základní</t>
  </si>
  <si>
    <t xml:space="preserve">2012283297</t>
  </si>
  <si>
    <t xml:space="preserve">Montáž a demontáž dočasných dopravních značek kompletních značek vč. podstavce a sloupku základních</t>
  </si>
  <si>
    <t xml:space="preserve">Poznámka k souboru cen:
1. V cenách jsou započteny náklady na montáž i demontáž dočasné značky, nebo podstavce. </t>
  </si>
  <si>
    <t xml:space="preserve">"viz příloha PD - Dočasné dopravní značení"</t>
  </si>
  <si>
    <t xml:space="preserve">"I. FÁZE VÝSTAVBY"</t>
  </si>
  <si>
    <t xml:space="preserve">"B 1" 1</t>
  </si>
  <si>
    <t xml:space="preserve">"B 24a" 1</t>
  </si>
  <si>
    <t xml:space="preserve">"B 24b" 1</t>
  </si>
  <si>
    <t xml:space="preserve">"C 2f" 1</t>
  </si>
  <si>
    <t xml:space="preserve">"E 12" 4</t>
  </si>
  <si>
    <t xml:space="preserve">104</t>
  </si>
  <si>
    <t xml:space="preserve">913121211</t>
  </si>
  <si>
    <t xml:space="preserve">Příplatek k dočasné dopravní značce kompletní základní za první a ZKD den použití</t>
  </si>
  <si>
    <t xml:space="preserve">-161262090</t>
  </si>
  <si>
    <t xml:space="preserve">Montáž a demontáž dočasných dopravních značek Příplatek za první a každý další den použití dočasných dopravních značek k ceně 12-1111</t>
  </si>
  <si>
    <t xml:space="preserve">"předpokládaná doba výstavby cca 60 dní"</t>
  </si>
  <si>
    <t xml:space="preserve">60*8</t>
  </si>
  <si>
    <t xml:space="preserve">105</t>
  </si>
  <si>
    <t xml:space="preserve">913211113</t>
  </si>
  <si>
    <t xml:space="preserve">Montáž a demontáž dočasné dopravní zábrany Z2 reflexní šířky 3 m</t>
  </si>
  <si>
    <t xml:space="preserve">-1190841330</t>
  </si>
  <si>
    <t xml:space="preserve">Montáž a demontáž dočasných dopravních zábran Z2 reflexních, šířky 3 m</t>
  </si>
  <si>
    <t xml:space="preserve">Poznámka k souboru cen:
1. V cenách jsou započteny náklady na montáž i demontáž dočasné zábrany. </t>
  </si>
  <si>
    <t xml:space="preserve">"I. FÁZE VÝSTAVBY" 5</t>
  </si>
  <si>
    <t xml:space="preserve">"II. FÁZE VÝSTAVBY" 7</t>
  </si>
  <si>
    <t xml:space="preserve">106</t>
  </si>
  <si>
    <t xml:space="preserve">913211213</t>
  </si>
  <si>
    <t xml:space="preserve">Příplatek k dočasné dopravní zábraně Z2 reflexní 3 m za první a ZKD den použití</t>
  </si>
  <si>
    <t xml:space="preserve">1813312323</t>
  </si>
  <si>
    <t xml:space="preserve">Montáž a demontáž dočasných dopravních zábran Z2 Příplatek za první a každý další den použití dočasných dopravních zábran Z2 k ceně 21-1113</t>
  </si>
  <si>
    <t xml:space="preserve">60*12</t>
  </si>
  <si>
    <t xml:space="preserve">107</t>
  </si>
  <si>
    <t xml:space="preserve">913221113</t>
  </si>
  <si>
    <t xml:space="preserve">Montáž a demontáž dočasné dopravní zábrany Z2 světelné šířky 3 m s 5 světly</t>
  </si>
  <si>
    <t xml:space="preserve">1789957061</t>
  </si>
  <si>
    <t xml:space="preserve">Montáž a demontáž dočasných dopravních zábran Z2 světelných včetně zásobníku na akumulátor, šířky 3 m, 5 světel</t>
  </si>
  <si>
    <t xml:space="preserve">"I. FÁZE VÝSTAVBY" 1</t>
  </si>
  <si>
    <t xml:space="preserve">108</t>
  </si>
  <si>
    <t xml:space="preserve">913221213</t>
  </si>
  <si>
    <t xml:space="preserve">Příplatek k dočasné dopravní zábraně Z2 světelné šířky 3m s 5 světly za první a ZKD den použití</t>
  </si>
  <si>
    <t xml:space="preserve">-1681835573</t>
  </si>
  <si>
    <t xml:space="preserve">Montáž a demontáž dočasných dopravních zábran Z2 Příplatek za první a každý další den použití dočasných dopravních zábran Z2 k ceně 22-1113</t>
  </si>
  <si>
    <t xml:space="preserve">60*1</t>
  </si>
  <si>
    <t xml:space="preserve">109</t>
  </si>
  <si>
    <t xml:space="preserve">914111111</t>
  </si>
  <si>
    <t xml:space="preserve">Montáž svislé dopravní značky do velikosti 1 m2 objímkami na sloupek nebo konzolu</t>
  </si>
  <si>
    <t xml:space="preserve">-599201639</t>
  </si>
  <si>
    <t xml:space="preserve">Montáž svislé dopravní značky základní velikosti do 1 m2 objímkami na sloupky nebo konzoly</t>
  </si>
  <si>
    <t xml:space="preserve">Poznámka k souboru cen: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21 M Elektromontáže – silnoproud,     b) upevněných na lanech, nebo speciálních konstrukcích nesoucích více značek, tyto se oceňují         individuálně. </t>
  </si>
  <si>
    <t xml:space="preserve">"viz příloha PD - Trvalé dopravní značení"</t>
  </si>
  <si>
    <t xml:space="preserve">"NOVÉ ZNAČKY"</t>
  </si>
  <si>
    <t xml:space="preserve">"E 8d" 2</t>
  </si>
  <si>
    <t xml:space="preserve">"IP 13b" 1</t>
  </si>
  <si>
    <t xml:space="preserve">"STÁV. ZNAČKY - PŘELOŽIT"</t>
  </si>
  <si>
    <t xml:space="preserve">"B 2" 1</t>
  </si>
  <si>
    <t xml:space="preserve">"IS 21a" 1</t>
  </si>
  <si>
    <t xml:space="preserve">"IP 13b" 2</t>
  </si>
  <si>
    <t xml:space="preserve">"IP 12" 1</t>
  </si>
  <si>
    <t xml:space="preserve">"E 13" 1</t>
  </si>
  <si>
    <t xml:space="preserve">110</t>
  </si>
  <si>
    <t xml:space="preserve">404441130</t>
  </si>
  <si>
    <t xml:space="preserve">značka svislá reflexní zákazová B AL- 3M 700 mm</t>
  </si>
  <si>
    <t xml:space="preserve">-1682184627</t>
  </si>
  <si>
    <t xml:space="preserve">Výrobky a zabezpečovací prvky pro zařízení silniční značky dopravní svislé FeZn  plech FeZn AL     plech Al NK, 3M   povrchová úprava reflexní fólií tř.1 kruhové značky B1-B34, P7, C1 - C14, IJ4b rozměr 700 mm AL- 3M  reflexní tř.1</t>
  </si>
  <si>
    <t xml:space="preserve">"viz položka montáž"</t>
  </si>
  <si>
    <t xml:space="preserve">111</t>
  </si>
  <si>
    <t xml:space="preserve">404442580</t>
  </si>
  <si>
    <t xml:space="preserve">značka svislá reflexní AL- 3M 500 x 700 mm</t>
  </si>
  <si>
    <t xml:space="preserve">-1484833325</t>
  </si>
  <si>
    <t xml:space="preserve">Výrobky a zabezpečovací prvky pro zařízení silniční značky dopravní svislé FeZn  plech FeZn AL     plech Al NK, 3M   povrchová úprava reflexní fólií tř.1 obdélníkové značky IP8,IP9,IP11,IP12, IP13,IS15, IJ1-15, E2,E12 500x700 mm AL- 3M  reflexní tř.1</t>
  </si>
  <si>
    <t xml:space="preserve">"IP 13b" 3</t>
  </si>
  <si>
    <t xml:space="preserve">112</t>
  </si>
  <si>
    <t xml:space="preserve">404443340</t>
  </si>
  <si>
    <t xml:space="preserve">značka svislá reflexní AL- 3M 500 x 150 mm</t>
  </si>
  <si>
    <t xml:space="preserve">1782088882</t>
  </si>
  <si>
    <t xml:space="preserve">Výrobky a zabezpečovací prvky pro zařízení silniční značky dopravní svislé FeZn  plech FeZn AL     plech Al NK, 3M   povrchová úprava reflexní fólií tř.1 obdélníkové značky E3a, E3b, E4, E5, E8d, E8c, E8a,E8b 500 x 150 mm AL- 3M  reflexní tř.1</t>
  </si>
  <si>
    <t xml:space="preserve">113</t>
  </si>
  <si>
    <t xml:space="preserve">404443250</t>
  </si>
  <si>
    <t xml:space="preserve">značka svislá reflexní AL- 3M 300 x 200 mm</t>
  </si>
  <si>
    <t xml:space="preserve">-555000614</t>
  </si>
  <si>
    <t xml:space="preserve">Výrobky a zabezpečovací prvky pro zařízení silniční značky dopravní svislé FeZn  plech FeZn AL     plech Al NK, 3M   povrchová úprava reflexní fólií tř.1 obdélníkové značky IS 18a, IS18b 300 x 200 mm AL- 3M  reflexní tř.1</t>
  </si>
  <si>
    <t xml:space="preserve">114</t>
  </si>
  <si>
    <t xml:space="preserve">404452250</t>
  </si>
  <si>
    <t xml:space="preserve">sloupek Zn 60 - 350</t>
  </si>
  <si>
    <t xml:space="preserve">-324983873</t>
  </si>
  <si>
    <t xml:space="preserve">Výrobky a zabezpečovací prvky pro zařízení silniční značky dopravní svislé sloupky Zn 60 - 350</t>
  </si>
  <si>
    <t xml:space="preserve">"viz položka montáž" 5</t>
  </si>
  <si>
    <t xml:space="preserve">115</t>
  </si>
  <si>
    <t xml:space="preserve">404452400</t>
  </si>
  <si>
    <t xml:space="preserve">patka hliníková HP 60</t>
  </si>
  <si>
    <t xml:space="preserve">-876837971</t>
  </si>
  <si>
    <t xml:space="preserve">Výrobky a zabezpečovací prvky pro zařízení silniční značky dopravní svislé patky hliníkové HP 60</t>
  </si>
  <si>
    <t xml:space="preserve">116</t>
  </si>
  <si>
    <t xml:space="preserve">404452530</t>
  </si>
  <si>
    <t xml:space="preserve">víčko plastové na sloupek 60</t>
  </si>
  <si>
    <t xml:space="preserve">-432935715</t>
  </si>
  <si>
    <t xml:space="preserve">Výrobky a zabezpečovací prvky pro zařízení silniční značky dopravní svislé víčka plastová na sloupek 60</t>
  </si>
  <si>
    <t xml:space="preserve">117</t>
  </si>
  <si>
    <t xml:space="preserve">404452560</t>
  </si>
  <si>
    <t xml:space="preserve">upínací svorka na sloupek US 60</t>
  </si>
  <si>
    <t xml:space="preserve">-233430225</t>
  </si>
  <si>
    <t xml:space="preserve">"viz položka montáž" 13</t>
  </si>
  <si>
    <t xml:space="preserve">118</t>
  </si>
  <si>
    <t xml:space="preserve">916111113</t>
  </si>
  <si>
    <t xml:space="preserve">Osazení obruby z velkých kostek s boční opěrou do lože z betonu prostého</t>
  </si>
  <si>
    <t xml:space="preserve">-1841886618</t>
  </si>
  <si>
    <t xml:space="preserve">Osazení silniční obruby z dlažebních kostek v jedné řadě s ložem tl. přes 50 do 100 mm, s vyplněním a zatřením spár cementovou maltou z velkých kostek s boční opěrou z betonu prostého tř. C 12/15, do lože z betonu prostého téže značky</t>
  </si>
  <si>
    <t xml:space="preserve">Poznámka k souboru cen: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</si>
  <si>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 xml:space="preserve">"LINKA (oddělení park. pruhu a zpevněné plochy)"</t>
  </si>
  <si>
    <t xml:space="preserve">"km 0,033 63 - 0,076 18 P" 47</t>
  </si>
  <si>
    <t xml:space="preserve">"km 0,001 34 - 0,089 33 L" 89</t>
  </si>
  <si>
    <t xml:space="preserve">"PŘÍDLAŽBA"</t>
  </si>
  <si>
    <t xml:space="preserve">"km 0,001 34 - 0,089 33 P" 63</t>
  </si>
  <si>
    <t xml:space="preserve">"km 0,001 34 - 0,089 33 L" 90</t>
  </si>
  <si>
    <t xml:space="preserve">"KOLEM UV"</t>
  </si>
  <si>
    <t xml:space="preserve">3*0,5*3</t>
  </si>
  <si>
    <t xml:space="preserve">119</t>
  </si>
  <si>
    <t xml:space="preserve">583801590</t>
  </si>
  <si>
    <t xml:space="preserve">kostka dlažební velká, žula velikost 15/17 třída II šedá</t>
  </si>
  <si>
    <t xml:space="preserve">-106767993</t>
  </si>
  <si>
    <t xml:space="preserve">Výrobky lomařské a kamenické pro komunikace (kostky dlažební, krajníky a obrubníky) kostka dlažební velká žula (materiálová skupina I/2) vel. 15/17 tř. II šedá</t>
  </si>
  <si>
    <t xml:space="preserve">Poznámka k položce:
1 t = 4,6 m2</t>
  </si>
  <si>
    <t xml:space="preserve">"viz položka osazení" 157,5</t>
  </si>
  <si>
    <t xml:space="preserve">157,5*0,06565 'Přepočtené koeficientem množství</t>
  </si>
  <si>
    <t xml:space="preserve">120</t>
  </si>
  <si>
    <t xml:space="preserve">5832R</t>
  </si>
  <si>
    <t xml:space="preserve">kostka dlažební velká, žula, min. 15x20, světlá</t>
  </si>
  <si>
    <t xml:space="preserve">-667532412</t>
  </si>
  <si>
    <t xml:space="preserve">"viz položka osazení" 136</t>
  </si>
  <si>
    <t xml:space="preserve">136*0,06565 'Přepočtené koeficientem množství</t>
  </si>
  <si>
    <t xml:space="preserve">121</t>
  </si>
  <si>
    <t xml:space="preserve">916241113</t>
  </si>
  <si>
    <t xml:space="preserve">Osazení obrubníku kamenného ležatého s boční opěrou do lože z betonu prostého</t>
  </si>
  <si>
    <t xml:space="preserve">999717157</t>
  </si>
  <si>
    <t xml:space="preserve">Osazení obrubníku kamenného se zřízením lože, s vyplněním a zatřením spár cementovou maltou ležatého s boční opěrou z betonu prostého tř. C 12/15, do lože z betonu prostého téže značky</t>
  </si>
  <si>
    <t xml:space="preserve">Poznámka k souboru cen:
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 dlažebních kostek. 4. V cenách nejsou započteny náklady na dodání obrubníků nebo krajníků, tyto se oceňují ve     specifikaci. </t>
  </si>
  <si>
    <t xml:space="preserve">"km 0,001 34 - 0,089 33 P"</t>
  </si>
  <si>
    <t xml:space="preserve">"přímé" 47</t>
  </si>
  <si>
    <t xml:space="preserve">"oblouk R 13" 6</t>
  </si>
  <si>
    <t xml:space="preserve">"oblouk R 2" 2,5</t>
  </si>
  <si>
    <t xml:space="preserve">"oblouk R 3" 3</t>
  </si>
  <si>
    <t xml:space="preserve">"oblouk R 8" 4,5</t>
  </si>
  <si>
    <t xml:space="preserve">"km 0,001 34 - 0,089 33 L"</t>
  </si>
  <si>
    <t xml:space="preserve">"přímé" 90</t>
  </si>
  <si>
    <t xml:space="preserve">122</t>
  </si>
  <si>
    <t xml:space="preserve">583803340</t>
  </si>
  <si>
    <t xml:space="preserve">obrubník kamenný přímý,  (aAP) žula,OP3 25x20</t>
  </si>
  <si>
    <t xml:space="preserve">-1369027674</t>
  </si>
  <si>
    <t xml:space="preserve">Výrobky lomařské a kamenické pro komunikace (kostky dlažební, krajníky a obrubníky) obrubníky kamenné žula (materiálová skupina I/2) přímé OP 3  25 x 20</t>
  </si>
  <si>
    <t xml:space="preserve">"viz položka osazení"</t>
  </si>
  <si>
    <t xml:space="preserve">47+90</t>
  </si>
  <si>
    <t xml:space="preserve">123</t>
  </si>
  <si>
    <t xml:space="preserve">583804240</t>
  </si>
  <si>
    <t xml:space="preserve">obrubník kamenný obloukový , (bPP) žula, r=1÷3 m OP3 25x20</t>
  </si>
  <si>
    <t xml:space="preserve">-1998430291</t>
  </si>
  <si>
    <t xml:space="preserve">Výrobky lomařské a kamenické pro komunikace (kostky dlažební, krajníky a obrubníky) obrubníky kamenné žula (materiálová skupina I/2) obloukové r = 1 až 3 m OP 3  25 x 20</t>
  </si>
  <si>
    <t xml:space="preserve">"R 2" 2,5</t>
  </si>
  <si>
    <t xml:space="preserve">"R 3" 3</t>
  </si>
  <si>
    <t xml:space="preserve">124</t>
  </si>
  <si>
    <t xml:space="preserve">583804440</t>
  </si>
  <si>
    <t xml:space="preserve">obrubník kamenný obloukový , (bPP) žula, r=5÷10 m OP3 25x20</t>
  </si>
  <si>
    <t xml:space="preserve">-162739724</t>
  </si>
  <si>
    <t xml:space="preserve">Výrobky lomařské a kamenické pro komunikace (kostky dlažební, krajníky a obrubníky) obrubníky kamenné žula (materiálová skupina I/2) obloukové r = 5 až 10 m OP 3  25 x 20</t>
  </si>
  <si>
    <t xml:space="preserve">"R 8" 4,5</t>
  </si>
  <si>
    <t xml:space="preserve">125</t>
  </si>
  <si>
    <t xml:space="preserve">583804540</t>
  </si>
  <si>
    <t xml:space="preserve">obrubník kamenný obloukový , (bPP) žula, r=10÷25 m OP3 25x20</t>
  </si>
  <si>
    <t xml:space="preserve">87228381</t>
  </si>
  <si>
    <t xml:space="preserve">Výrobky lomařské a kamenické pro komunikace (kostky dlažební, krajníky a obrubníky) obrubníky kamenné žula (materiálová skupina I/2) obloukové r = 10 až 25 m OP 3  25 x 20</t>
  </si>
  <si>
    <t xml:space="preserve">"R 13" 6</t>
  </si>
  <si>
    <t xml:space="preserve">126</t>
  </si>
  <si>
    <t xml:space="preserve">916241213</t>
  </si>
  <si>
    <t xml:space="preserve">Osazení obrubníku kamenného stojatého s boční opěrou do lože z betonu prostého</t>
  </si>
  <si>
    <t xml:space="preserve">-307412239</t>
  </si>
  <si>
    <t xml:space="preserve">Osazení obrubníku kamenného se zřízením lože, s vyplněním a zatřením spár cementovou maltou stojatého s boční opěrou z betonu prostého tř. C 12/15, do lože z betonu prostého téže značky</t>
  </si>
  <si>
    <t xml:space="preserve">"CHODNÍK" 190</t>
  </si>
  <si>
    <t xml:space="preserve">127</t>
  </si>
  <si>
    <t xml:space="preserve">583803740</t>
  </si>
  <si>
    <t xml:space="preserve">obrubník kamenný přímý, (bSM) žula, OP7 12x25</t>
  </si>
  <si>
    <t xml:space="preserve">-1867697440</t>
  </si>
  <si>
    <t xml:space="preserve">Výrobky lomařské a kamenické pro komunikace (kostky dlažební, krajníky a obrubníky) obrubníky kamenné žula (materiálová skupina I/2) přímé OP 7  12 x 25 x 50 až 150 cm</t>
  </si>
  <si>
    <t xml:space="preserve">Poznámka k položce:
1 bm = 82 kg</t>
  </si>
  <si>
    <t xml:space="preserve">128</t>
  </si>
  <si>
    <t xml:space="preserve">916331112</t>
  </si>
  <si>
    <t xml:space="preserve">Osazení zahradního obrubníku betonového do lože z betonu s boční opěrou</t>
  </si>
  <si>
    <t xml:space="preserve">1533685813</t>
  </si>
  <si>
    <t xml:space="preserve">Osazení zahradního obrubníku betonového s ložem tl. od 50 do 100 mm z betonu prostého tř. C 20/25 s boční opěrou z betonu prostého tř. C 20/25</t>
  </si>
  <si>
    <t xml:space="preserve">Poznámka k souboru cen:
1. V cenách jsou započteny i náklady na zalití a zatření spár cementovou maltou. 2. V cenách nejsou započteny náklady na dodání obrubníků; tyto se oceňují ve specifikaci. 3. Část lože přesahující tloušťku 100 mm lze ocenit cenou 916 99-1121 Lože pod obrubníky, krajníky     nebo obruby z dlažebních kostek, katalogu 822-1. </t>
  </si>
  <si>
    <t xml:space="preserve">"CHODNÍK" 155</t>
  </si>
  <si>
    <t xml:space="preserve">129</t>
  </si>
  <si>
    <t xml:space="preserve">592172190</t>
  </si>
  <si>
    <t xml:space="preserve">obrubník betonový parkový 50 x 8 x 20 cm šedý</t>
  </si>
  <si>
    <t xml:space="preserve">1595615913</t>
  </si>
  <si>
    <t xml:space="preserve">Obrubníky betonové a železobetonové obrubník parkový Standard      50 x 8 x 20  šedá</t>
  </si>
  <si>
    <t xml:space="preserve">155*2 'Přepočtené koeficientem množství</t>
  </si>
  <si>
    <t xml:space="preserve">130</t>
  </si>
  <si>
    <t xml:space="preserve">916991121</t>
  </si>
  <si>
    <t xml:space="preserve">Lože pod obrubníky, krajníky nebo obruby z dlažebních kostek z betonu prostého</t>
  </si>
  <si>
    <t xml:space="preserve">-834163568</t>
  </si>
  <si>
    <t xml:space="preserve">Lože pod obrubníky, krajníky nebo obruby z dlažebních kostek z betonu prostého tř. C 12/15</t>
  </si>
  <si>
    <t xml:space="preserve">"tloušťka lože cca 0,2 m"</t>
  </si>
  <si>
    <t xml:space="preserve">289*0,5*0,1</t>
  </si>
  <si>
    <t xml:space="preserve">131</t>
  </si>
  <si>
    <t xml:space="preserve">919731122</t>
  </si>
  <si>
    <t xml:space="preserve">Zarovnání styčné plochy podkladu nebo krytu živičného tl do 100 mm</t>
  </si>
  <si>
    <t xml:space="preserve">1841537161</t>
  </si>
  <si>
    <t xml:space="preserve">Zarovnání styčné plochy podkladu nebo krytu podél vybourané části komunikace nebo zpevněné plochy živičné tl. přes 50 do 100 mm</t>
  </si>
  <si>
    <t xml:space="preserve">Poznámka k souboru cen:
1. Pro volbu cen je rozhodující maximální tloušťka zarovnané styčné plochy. 2. Náklady na vodorovné přemístění suti zbylé po zarovnání styčné plochy se samostatně neoceňují,     tyto náklady jsou započteny ve vodorovném přemístění suti prováděném při odstraňování podkladů nebo     krytů. </t>
  </si>
  <si>
    <t xml:space="preserve">"podél vybourané části komunikace"</t>
  </si>
  <si>
    <t xml:space="preserve">"ZÚ km 0,001 34" 4</t>
  </si>
  <si>
    <t xml:space="preserve">"CHODNÍK" 3,5</t>
  </si>
  <si>
    <t xml:space="preserve">132</t>
  </si>
  <si>
    <t xml:space="preserve">919735112</t>
  </si>
  <si>
    <t xml:space="preserve">Řezání stávajícího živičného krytu hl do 100 mm</t>
  </si>
  <si>
    <t xml:space="preserve">-55737274</t>
  </si>
  <si>
    <t xml:space="preserve">Řezání stávajícího živičného krytu nebo podkladu hloubky přes 50 do 100 mm</t>
  </si>
  <si>
    <t xml:space="preserve">Poznámka k souboru cen:
1. V cenách jsou započteny i náklady na spotřebu vody. </t>
  </si>
  <si>
    <t xml:space="preserve">"v místě napojení na stáv. kryty"</t>
  </si>
  <si>
    <t xml:space="preserve">133</t>
  </si>
  <si>
    <t xml:space="preserve">938908411</t>
  </si>
  <si>
    <t xml:space="preserve">Čištění vozovek splachováním vodou</t>
  </si>
  <si>
    <t xml:space="preserve">881665828</t>
  </si>
  <si>
    <t xml:space="preserve">Čištění vozovek splachováním vodou povrchu podkladu nebo krytu živičného, betonového nebo dlážděného</t>
  </si>
  <si>
    <t xml:space="preserve">Poznámka k souboru cen:
1. Ceny jsou určeny pro očištění:     a) povrchu stávající vozovky,     b) povrchu rozestavěné trvalé vozovky, předepíše-li projekt užívat nově zřizovanou vozovku po         dobu výstavby ještě před zřízením konečného závěrečného krytu. 2. V cenách nejsou započteny náklady na vodorovnou dopravu odstraněného materiálu, která se oceňuje     cenami souboru cen 997 22-15 Vodorovná doprava suti. </t>
  </si>
  <si>
    <t xml:space="preserve">"během a po skončení stav. prací"</t>
  </si>
  <si>
    <t xml:space="preserve">"kryt silnice I/22" 10*60*3</t>
  </si>
  <si>
    <t xml:space="preserve">134</t>
  </si>
  <si>
    <t xml:space="preserve">938909311</t>
  </si>
  <si>
    <t xml:space="preserve">Čištění vozovek metením strojně podkladu nebo krytu betonového nebo živičného</t>
  </si>
  <si>
    <t xml:space="preserve">-1861810864</t>
  </si>
  <si>
    <t xml:space="preserve">Čištění vozovek metením bláta, prachu nebo hlinitého nánosu s odklizením na hromady na vzdálenost do 20 m nebo naložením na dopravní prostředek strojně povrchu podkladu nebo krytu betonového nebo živičného</t>
  </si>
  <si>
    <t xml:space="preserve">"během a po skončení stavebních prací"</t>
  </si>
  <si>
    <t xml:space="preserve">"MK Msgre. B. Staška" 6*60*3</t>
  </si>
  <si>
    <t xml:space="preserve">135</t>
  </si>
  <si>
    <t xml:space="preserve">966006132</t>
  </si>
  <si>
    <t xml:space="preserve">Odstranění značek dopravních nebo orientačních se sloupky s betonovými patkami</t>
  </si>
  <si>
    <t xml:space="preserve">-1599023826</t>
  </si>
  <si>
    <t xml:space="preserve">Odstranění dopravních nebo orientačních značek se sloupkem s uložením hmot na vzdálenost do 20 m nebo s naložením na dopravní prostředek, se zásypem jam a jeho zhutněním s betonovou patkou</t>
  </si>
  <si>
    <t xml:space="preserve">Poznámka k souboru cen: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</si>
  <si>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 xml:space="preserve">"viz příloha PD - Trvalé dopravní značení" 5</t>
  </si>
  <si>
    <t xml:space="preserve">"B 2 + IS 21a"</t>
  </si>
  <si>
    <t xml:space="preserve">"IP 13b"</t>
  </si>
  <si>
    <t xml:space="preserve">"IP 12 + E 13"</t>
  </si>
  <si>
    <t xml:space="preserve">"B 2"</t>
  </si>
  <si>
    <t xml:space="preserve">136</t>
  </si>
  <si>
    <t xml:space="preserve">966006211</t>
  </si>
  <si>
    <t xml:space="preserve">Odstranění svislých dopravních značek ze sloupů, sloupků nebo konzol</t>
  </si>
  <si>
    <t xml:space="preserve">-1371317283</t>
  </si>
  <si>
    <t xml:space="preserve">Odstranění (demontáž) svislých dopravních značek s odklizením materiálu na skládku na vzdálenost do 20 m nebo s naložením na dopravní prostředek ze sloupů, sloupků nebo konzol</t>
  </si>
  <si>
    <t xml:space="preserve">Poznámka k souboru cen:
1. Přemístění demontovaných značek na vzdálenost přes 20 m se oceňuje cenami souborů cen 997 22-1     Vodorovná doprava vybouraných hmot. </t>
  </si>
  <si>
    <t xml:space="preserve">"viz příloha PD - Trvalé dopravní značení" 7</t>
  </si>
  <si>
    <t xml:space="preserve">137</t>
  </si>
  <si>
    <t xml:space="preserve">979024443</t>
  </si>
  <si>
    <t xml:space="preserve">Očištění vybouraných obrubníků a krajníků silničních</t>
  </si>
  <si>
    <t xml:space="preserve">539306177</t>
  </si>
  <si>
    <t xml:space="preserve">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</si>
  <si>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 xml:space="preserve">"celkem" 37+20</t>
  </si>
  <si>
    <t xml:space="preserve">138</t>
  </si>
  <si>
    <t xml:space="preserve">979054441</t>
  </si>
  <si>
    <t xml:space="preserve">Očištění vybouraných z desek nebo dlaždic s původním spárováním z kameniva těženého</t>
  </si>
  <si>
    <t xml:space="preserve">-1856081696</t>
  </si>
  <si>
    <t xml:space="preserve">Očištění vybouraných prvků komunikací od spojovacího materiálu s odklizením a uložením očištěných hmot a spojovacího materiálu na skládku na vzdálenost do 10 m dlaždic, desek nebo tvarovek s původním vyplněním spár kamenivem těženým</t>
  </si>
  <si>
    <t xml:space="preserve">Poznámka k souboru cen: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</si>
  <si>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 xml:space="preserve">"žulové plotny" 50</t>
  </si>
  <si>
    <t xml:space="preserve">139</t>
  </si>
  <si>
    <t xml:space="preserve">979071122</t>
  </si>
  <si>
    <t xml:space="preserve">Očištění dlažebních kostek drobných s původním spárováním živičnou směsí nebo MC</t>
  </si>
  <si>
    <t xml:space="preserve">985770671</t>
  </si>
  <si>
    <t xml:space="preserve">Očištění vybouraných dlažebních kostek od spojovacího materiálu, s uložením očištěných kostek na skládku, s odklizením odpadových hmot na hromady a s odklizením vybouraných kostek na vzdálenost do 3 m drobných, s původním vyplněním spár živicí nebo cementovou maltou</t>
  </si>
  <si>
    <t xml:space="preserve">Poznámka k souboru cen:
1. Ceny jsou určeny jen pro očištění vybouraných kostek uložených do lože ze sypkého materiálu bez     pojiva. 2. Přemístění vybouraných dlažebních kostek na vzdálenost přes 3 m se oceňuje cenami souborů cen     997 22-1 Vodorovná doprava suti. </t>
  </si>
  <si>
    <t xml:space="preserve">"celkem" 1,2+1,6</t>
  </si>
  <si>
    <t xml:space="preserve">997</t>
  </si>
  <si>
    <t xml:space="preserve">Přesun sutě</t>
  </si>
  <si>
    <t xml:space="preserve">140</t>
  </si>
  <si>
    <t xml:space="preserve">997221551</t>
  </si>
  <si>
    <t xml:space="preserve">Vodorovná doprava suti ze sypkých materiálů do 1 km</t>
  </si>
  <si>
    <t xml:space="preserve">1601411933</t>
  </si>
  <si>
    <t xml:space="preserve">Vodorovná doprava suti bez naložení, ale se složením a s hrubým urovnáním ze sypkých materiálů, na vzdálenost do 1 km</t>
  </si>
  <si>
    <t xml:space="preserve">Poznámka k souboru cen: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</si>
  <si>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 xml:space="preserve">"štěrk, štět" 665</t>
  </si>
  <si>
    <t xml:space="preserve">141</t>
  </si>
  <si>
    <t xml:space="preserve">997221559</t>
  </si>
  <si>
    <t xml:space="preserve">Příplatek ZKD 1 km u vodorovné dopravy suti ze sypkých materiálů</t>
  </si>
  <si>
    <t xml:space="preserve">468609891</t>
  </si>
  <si>
    <t xml:space="preserve">Vodorovná doprava suti bez naložení, ale se složením a s hrubým urovnáním Příplatek k ceně za každý další i započatý 1 km přes 1 km</t>
  </si>
  <si>
    <t xml:space="preserve">"do 10-ti km" 9*665</t>
  </si>
  <si>
    <t xml:space="preserve">142</t>
  </si>
  <si>
    <t xml:space="preserve">997221561</t>
  </si>
  <si>
    <t xml:space="preserve">Vodorovná doprava suti z kusových materiálů do 1 km</t>
  </si>
  <si>
    <t xml:space="preserve">-1191824449</t>
  </si>
  <si>
    <t xml:space="preserve">Vodorovná doprava suti bez naložení, ale se složením a s hrubým urovnáním z kusových materiálů, na vzdálenost do 1 km</t>
  </si>
  <si>
    <t xml:space="preserve">"živičné kry" 224</t>
  </si>
  <si>
    <t xml:space="preserve">"beton. kry" 1,5</t>
  </si>
  <si>
    <t xml:space="preserve">143</t>
  </si>
  <si>
    <t xml:space="preserve">997221569</t>
  </si>
  <si>
    <t xml:space="preserve">Příplatek ZKD 1 km u vodorovné dopravy suti z kusových materiálů</t>
  </si>
  <si>
    <t xml:space="preserve">1473267599</t>
  </si>
  <si>
    <t xml:space="preserve">"do 10-ti km" 9*225,5</t>
  </si>
  <si>
    <t xml:space="preserve">144</t>
  </si>
  <si>
    <t xml:space="preserve">997221571</t>
  </si>
  <si>
    <t xml:space="preserve">Vodorovná doprava vybouraných hmot do 1 km</t>
  </si>
  <si>
    <t xml:space="preserve">-401341532</t>
  </si>
  <si>
    <t xml:space="preserve">Vodorovná doprava vybouraných hmot bez naložení, ale se složením a s hrubým urovnáním na vzdálenost do 1 km</t>
  </si>
  <si>
    <t xml:space="preserve">Poznámka k souboru cen: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</si>
  <si>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 xml:space="preserve">"žul. obrubníky" 11</t>
  </si>
  <si>
    <t xml:space="preserve">"beton. obrubníky" 43</t>
  </si>
  <si>
    <t xml:space="preserve">"materiál z UV" 1,5</t>
  </si>
  <si>
    <t xml:space="preserve">"žul. kostky" 2,5</t>
  </si>
  <si>
    <t xml:space="preserve">145</t>
  </si>
  <si>
    <t xml:space="preserve">997221579</t>
  </si>
  <si>
    <t xml:space="preserve">Příplatek ZKD 1 km u vodorovné dopravy vybouraných hmot</t>
  </si>
  <si>
    <t xml:space="preserve">-1966715982</t>
  </si>
  <si>
    <t xml:space="preserve">Vodorovná doprava vybouraných hmot bez naložení, ale se složením a s hrubým urovnáním na vzdálenost Příplatek k ceně za každý další i započatý 1 km přes 1 km</t>
  </si>
  <si>
    <t xml:space="preserve">"žul. obrubníky a kostky do 5-ti km" 4*(11+2,5)</t>
  </si>
  <si>
    <t xml:space="preserve">"(na skládku investora)"</t>
  </si>
  <si>
    <t xml:space="preserve">"beton. obrubníky a materiál z UV do 10-ti km" 9*(43+1,5)</t>
  </si>
  <si>
    <t xml:space="preserve">146</t>
  </si>
  <si>
    <t xml:space="preserve">997221815</t>
  </si>
  <si>
    <t xml:space="preserve">Poplatek za uložení betonového odpadu na skládce (skládkovné)</t>
  </si>
  <si>
    <t xml:space="preserve">1591521499</t>
  </si>
  <si>
    <t xml:space="preserve">Poplatek za uložení stavebního odpadu na skládce (skládkovné) betonového</t>
  </si>
  <si>
    <t xml:space="preserve">Poznámka k souboru cen: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</si>
  <si>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 xml:space="preserve">147</t>
  </si>
  <si>
    <t xml:space="preserve">997221845</t>
  </si>
  <si>
    <t xml:space="preserve">Poplatek za uložení odpadu z asfaltových povrchů na skládce (skládkovné)</t>
  </si>
  <si>
    <t xml:space="preserve">840859758</t>
  </si>
  <si>
    <t xml:space="preserve">Poplatek za uložení stavebního odpadu na skládce (skládkovné) z asfaltových povrchů</t>
  </si>
  <si>
    <t xml:space="preserve">148</t>
  </si>
  <si>
    <t xml:space="preserve">997221855</t>
  </si>
  <si>
    <t xml:space="preserve">Poplatek za uložení odpadu z kameniva na skládce (skládkovné)</t>
  </si>
  <si>
    <t xml:space="preserve">-314229076</t>
  </si>
  <si>
    <t xml:space="preserve">Poplatek za uložení stavebního odpadu na skládce (skládkovné) z kameniva</t>
  </si>
  <si>
    <t xml:space="preserve">998</t>
  </si>
  <si>
    <t xml:space="preserve">Přesun hmot</t>
  </si>
  <si>
    <t xml:space="preserve">149</t>
  </si>
  <si>
    <t xml:space="preserve">998225111</t>
  </si>
  <si>
    <t xml:space="preserve">Přesun hmot pro pozemní komunikace s krytem z kamene, monolitickým betonovým nebo živičným</t>
  </si>
  <si>
    <t xml:space="preserve">-1156267638</t>
  </si>
  <si>
    <t xml:space="preserve">Přesun hmot pro komunikace s krytem z kameniva, monolitickým betonovým nebo živičným dopravní vzdálenost do 200 m jakékoliv délky objektu</t>
  </si>
  <si>
    <t xml:space="preserve">Poznámka k souboru cen:
1. Ceny lze použít i pro plochy letišť s krytem monolitickým betonovým nebo živičným. </t>
  </si>
  <si>
    <t xml:space="preserve">901 - VRN</t>
  </si>
  <si>
    <t xml:space="preserve">00259713</t>
  </si>
  <si>
    <t xml:space="preserve">VRN - Vedlejší rozpočtové náklady</t>
  </si>
  <si>
    <t xml:space="preserve">    VRN1 - Průzkumné, geodetické a projektové práce</t>
  </si>
  <si>
    <t xml:space="preserve">    VRN3 - Zařízení staveniště</t>
  </si>
  <si>
    <t xml:space="preserve">    VRN4 - Inženýrská činnost</t>
  </si>
  <si>
    <t xml:space="preserve">Vedlejší rozpočtové náklady</t>
  </si>
  <si>
    <t xml:space="preserve">VRN1</t>
  </si>
  <si>
    <t xml:space="preserve">Průzkumné, geodetické a projektové práce</t>
  </si>
  <si>
    <t xml:space="preserve">012103000</t>
  </si>
  <si>
    <t xml:space="preserve">Geodetické práce před výstavbou</t>
  </si>
  <si>
    <t xml:space="preserve">1024</t>
  </si>
  <si>
    <t xml:space="preserve">172193870</t>
  </si>
  <si>
    <t xml:space="preserve">Průzkumné, geodetické a projektové práce geodetické práce před výstavbou</t>
  </si>
  <si>
    <t xml:space="preserve">"vytýčení stavby" 1</t>
  </si>
  <si>
    <t xml:space="preserve">"vytýčení podz. inž. sítí" 1</t>
  </si>
  <si>
    <t xml:space="preserve">012303000</t>
  </si>
  <si>
    <t xml:space="preserve">Geodetické práce po výstavbě</t>
  </si>
  <si>
    <t xml:space="preserve">1804206957</t>
  </si>
  <si>
    <t xml:space="preserve">Průzkumné, geodetické a projektové práce geodetické práce po výstavbě</t>
  </si>
  <si>
    <t xml:space="preserve">"geodetické polohopisné a výškopisné zaměření skutečného provedení stavby" 1</t>
  </si>
  <si>
    <t xml:space="preserve">013254000</t>
  </si>
  <si>
    <t xml:space="preserve">Projektové práce - dokumentace DSPS</t>
  </si>
  <si>
    <t xml:space="preserve">komplet</t>
  </si>
  <si>
    <t xml:space="preserve">-2062669470</t>
  </si>
  <si>
    <t xml:space="preserve">Průzkumné, geodetické a projektové práce projektové práce dokumentace stavby (výkresová a textová) skutečného provedení stavby</t>
  </si>
  <si>
    <t xml:space="preserve">"na základě geodetického zaměření skutečného provedení stavby" 1</t>
  </si>
  <si>
    <t xml:space="preserve">VRN3</t>
  </si>
  <si>
    <t xml:space="preserve">Zařízení staveniště</t>
  </si>
  <si>
    <t xml:space="preserve">032103000</t>
  </si>
  <si>
    <t xml:space="preserve">Vybavení staveniště - náklady na stavební buňku + WC</t>
  </si>
  <si>
    <t xml:space="preserve">-1800856291</t>
  </si>
  <si>
    <t xml:space="preserve">Zařízení staveniště vybavení staveniště náklady na stavební buňky</t>
  </si>
  <si>
    <t xml:space="preserve">"náklady na stavební buňku" 1</t>
  </si>
  <si>
    <t xml:space="preserve">"náklady na mobilní WC" 1</t>
  </si>
  <si>
    <t xml:space="preserve">034503000</t>
  </si>
  <si>
    <t xml:space="preserve">Zabezpečení staveniště - informační tabule</t>
  </si>
  <si>
    <t xml:space="preserve">-2034974891</t>
  </si>
  <si>
    <t xml:space="preserve">Zařízení staveniště zabezpečení staveniště informační tabule</t>
  </si>
  <si>
    <t xml:space="preserve">"náklady na dodání výstražných a informačních tabulí" 4</t>
  </si>
  <si>
    <t xml:space="preserve">039103000</t>
  </si>
  <si>
    <t xml:space="preserve">Zrušení zařízení staveniště - rozebrání, bourání, odvoz</t>
  </si>
  <si>
    <t xml:space="preserve">1925858365</t>
  </si>
  <si>
    <t xml:space="preserve">Zařízení staveniště zrušení zařízení staveniště rozebrání, bourání a odvoz</t>
  </si>
  <si>
    <t xml:space="preserve">"stavební buňka" 1</t>
  </si>
  <si>
    <t xml:space="preserve">"mobilní WC" 1</t>
  </si>
  <si>
    <t xml:space="preserve">VRN4</t>
  </si>
  <si>
    <t xml:space="preserve">Inženýrská činnost</t>
  </si>
  <si>
    <t xml:space="preserve">043103000</t>
  </si>
  <si>
    <t xml:space="preserve">Zkoušky a měření</t>
  </si>
  <si>
    <t xml:space="preserve">1184253337</t>
  </si>
  <si>
    <t xml:space="preserve">Inženýrská činnost zkoušky a ostatní měření zkoušky bez rozlišení</t>
  </si>
  <si>
    <t xml:space="preserve">"dle TKP" 1</t>
  </si>
  <si>
    <t xml:space="preserve">Struktura údajů, formát souboru a metodika pro zpracování</t>
  </si>
  <si>
    <t xml:space="preserve">Struktura</t>
  </si>
  <si>
    <t xml:space="preserve">Soubor je složen ze záložky Rekapitulace stavby a záložek s názvem soupisu prací pro jednotlivé objekty ve formátu XLS. Každá ze záložek přitom obsahuje</t>
  </si>
  <si>
    <t xml:space="preserve">ještě samostatné sestavy vymezené orámovaním a nadpisem sestavy.</t>
  </si>
  <si>
    <r>
      <rPr>
        <i val="true"/>
        <sz val="9"/>
        <rFont val="Trebuchet MS"/>
        <family val="2"/>
        <charset val="238"/>
      </rPr>
      <t xml:space="preserve">Rekapitulace stavby </t>
    </r>
    <r>
      <rPr>
        <sz val="9"/>
        <rFont val="Trebuchet MS"/>
        <family val="2"/>
        <charset val="238"/>
      </rPr>
      <t xml:space="preserve">obsahuje sestavu Rekapitulace stavby a Rekapitulace objektů stavby a soupisů prací.</t>
    </r>
  </si>
  <si>
    <r>
      <rPr>
        <sz val="9"/>
        <rFont val="Trebuchet MS"/>
        <family val="2"/>
        <charset val="238"/>
      </rPr>
      <t xml:space="preserve">V sestavě </t>
    </r>
    <r>
      <rPr>
        <b val="true"/>
        <sz val="9"/>
        <rFont val="Trebuchet MS"/>
        <family val="2"/>
        <charset val="238"/>
      </rPr>
      <t xml:space="preserve">Rekapitulace stavby</t>
    </r>
    <r>
      <rPr>
        <sz val="9"/>
        <rFont val="Trebuchet MS"/>
        <family val="2"/>
        <charset val="238"/>
      </rPr>
      <t xml:space="preserve"> jsou uvedeny informace identifikující předmět veřejné zakázky na stavební práce, KSO, CC-CZ, CZ-CPV, CZ-CPA a rekapitulaci </t>
    </r>
  </si>
  <si>
    <t xml:space="preserve">celkové nabídkové ceny uchazeče.</t>
  </si>
  <si>
    <r>
      <rPr>
        <sz val="9"/>
        <rFont val="Trebuchet MS"/>
        <family val="2"/>
        <charset val="238"/>
      </rPr>
      <t xml:space="preserve">V sestavě </t>
    </r>
    <r>
      <rPr>
        <b val="true"/>
        <sz val="9"/>
        <rFont val="Trebuchet MS"/>
        <family val="2"/>
        <charset val="238"/>
      </rPr>
      <t xml:space="preserve">Rekapitulace objektů stavby a soupisů prací</t>
    </r>
    <r>
      <rPr>
        <sz val="9"/>
        <rFont val="Trebuchet MS"/>
        <family val="2"/>
        <charset val="238"/>
      </rPr>
      <t xml:space="preserve"> je uvedena rekapitulace stavebních objektů, inženýrských objektů, provozních souborů,</t>
    </r>
  </si>
  <si>
    <t xml:space="preserve">vedlejších a ostatních nákladů a ostatních nákladů s rekapitulací nabídkové ceny za jednotlivé soupisy prací. Na základě údaje Typ je možné</t>
  </si>
  <si>
    <t xml:space="preserve">identifikovat, zda se jedná o objekt nebo soupis prací pro daný objekt:</t>
  </si>
  <si>
    <t xml:space="preserve">Stavební objekt pozemní</t>
  </si>
  <si>
    <t xml:space="preserve">ING</t>
  </si>
  <si>
    <t xml:space="preserve">Stavební objekt inženýrský</t>
  </si>
  <si>
    <t xml:space="preserve">PRO</t>
  </si>
  <si>
    <t xml:space="preserve">Provozní soubor</t>
  </si>
  <si>
    <t xml:space="preserve">Vedlejší a ostatní náklady</t>
  </si>
  <si>
    <t xml:space="preserve">OST</t>
  </si>
  <si>
    <t xml:space="preserve">Ostatní</t>
  </si>
  <si>
    <t xml:space="preserve">Soupis</t>
  </si>
  <si>
    <t xml:space="preserve">Soupis prací pro daný typ objektu</t>
  </si>
  <si>
    <r>
      <rPr>
        <i val="true"/>
        <sz val="9"/>
        <rFont val="Trebuchet MS"/>
        <family val="2"/>
        <charset val="238"/>
      </rPr>
      <t xml:space="preserve">Soupis prací </t>
    </r>
    <r>
      <rPr>
        <sz val="9"/>
        <rFont val="Trebuchet MS"/>
        <family val="2"/>
        <charset val="238"/>
      </rPr>
      <t xml:space="preserve">pro jednotlivé objekty obsahuje sestavy Krycí list soupisu, Rekapitulace členění soupisu prací, Soupis prací. Za soupis prací může být považován</t>
    </r>
  </si>
  <si>
    <t xml:space="preserve">i objekt stavby v případě, že neobsahuje podřízenou zakázku.</t>
  </si>
  <si>
    <r>
      <rPr>
        <b val="true"/>
        <sz val="9"/>
        <rFont val="Trebuchet MS"/>
        <family val="2"/>
        <charset val="238"/>
      </rPr>
      <t xml:space="preserve">Krycí list soupisu</t>
    </r>
    <r>
      <rPr>
        <sz val="9"/>
        <rFont val="Trebuchet MS"/>
        <family val="2"/>
        <charset val="238"/>
      </rPr>
      <t xml:space="preserve"> obsahuje rekapitulaci informací o předmětu veřejné zakázky ze sestavy Rekapitulace stavby, informaci o zařazení objektu do KSO, </t>
    </r>
  </si>
  <si>
    <t xml:space="preserve">CC-CZ, CZ-CPV, CZ-CPA a rekapitulaci celkové nabídkové ceny uchazeče za aktuální soupis prací.</t>
  </si>
  <si>
    <r>
      <rPr>
        <b val="true"/>
        <sz val="9"/>
        <rFont val="Trebuchet MS"/>
        <family val="2"/>
        <charset val="238"/>
      </rPr>
      <t xml:space="preserve">Rekapitulace členění soupisu prací</t>
    </r>
    <r>
      <rPr>
        <sz val="9"/>
        <rFont val="Trebuchet MS"/>
        <family val="2"/>
        <charset val="238"/>
      </rPr>
      <t xml:space="preserve"> obsahuje rekapitulaci soupisu prací ve všech úrovních členění soupisu tak, jak byla tato členění použita (např. </t>
    </r>
  </si>
  <si>
    <t xml:space="preserve">stavební díly, funkční díly, případně jiné členění) s rekapitulací nabídkové ceny.</t>
  </si>
  <si>
    <r>
      <rPr>
        <b val="true"/>
        <sz val="9"/>
        <rFont val="Trebuchet MS"/>
        <family val="2"/>
        <charset val="238"/>
      </rPr>
      <t xml:space="preserve">Soupis prací </t>
    </r>
    <r>
      <rPr>
        <sz val="9"/>
        <rFont val="Trebuchet MS"/>
        <family val="2"/>
        <charset val="238"/>
      </rPr>
      <t xml:space="preserve">obsahuje položky veškerých stavebních nebo montážních prací, dodávek materiálů a služeb nezbytných pro zhotovení stavebního objektu,</t>
    </r>
  </si>
  <si>
    <t xml:space="preserve">inženýrského objektu, provozního souboru, vedlejších a ostatních nákladů.</t>
  </si>
  <si>
    <t xml:space="preserve">Pro položky soupisu prací se zobrazují následující informace:</t>
  </si>
  <si>
    <t xml:space="preserve">Pořadové číslo položky v aktuálním soupisu</t>
  </si>
  <si>
    <t xml:space="preserve">TYP</t>
  </si>
  <si>
    <t xml:space="preserve">Typ položky: K - konstrukce, M - materiál, PP - plný popis, PSC - poznámka k souboru cen,  P - poznámka k položce, VV - výkaz výměr</t>
  </si>
  <si>
    <t xml:space="preserve">Kód položky</t>
  </si>
  <si>
    <t xml:space="preserve">Zkrácený popis položky</t>
  </si>
  <si>
    <t xml:space="preserve">Měrná jednotka položky</t>
  </si>
  <si>
    <t xml:space="preserve">Množství v měrné jednotce</t>
  </si>
  <si>
    <t xml:space="preserve">J.cena</t>
  </si>
  <si>
    <t xml:space="preserve">Jednotková cena položky. Zadaní může obsahovat namísto J.ceny sloupce J.materiál a J.montáž, jejichž součet definuje </t>
  </si>
  <si>
    <t xml:space="preserve">J.cenu položky.</t>
  </si>
  <si>
    <t xml:space="preserve">Cena celkem </t>
  </si>
  <si>
    <t xml:space="preserve">Celková cena položky daná jako součin množství a j.ceny</t>
  </si>
  <si>
    <t xml:space="preserve">Příslušnost položky do cenové soustavy</t>
  </si>
  <si>
    <t xml:space="preserve">Ke každé položce soupisu prací se na samostatných řádcích může zobrazovat:</t>
  </si>
  <si>
    <t xml:space="preserve">Plný popis položky</t>
  </si>
  <si>
    <t xml:space="preserve">Poznámka k souboru cen a poznámka zadavatele</t>
  </si>
  <si>
    <t xml:space="preserve">Výkaz výměr</t>
  </si>
  <si>
    <t xml:space="preserve">Pokud je k řádku výkazu výměr evidovaný údaj ve sloupci Kód, jedná se o definovaný odkaz, na který se může odvolávat výkaz výměr z jiné položky.</t>
  </si>
  <si>
    <t xml:space="preserve">Metodika pro zpracování </t>
  </si>
  <si>
    <t xml:space="preserve">Jednotlivé sestavy jsou v souboru provázány. Editovatelné pole jsou zvýrazněny žlutým podbarvením, ostatní pole neslouží k editaci a nesmí být jakkoliv</t>
  </si>
  <si>
    <t xml:space="preserve">modifikovány.</t>
  </si>
  <si>
    <t xml:space="preserve">Uchazeč je pro podání nabídky povinen vyplnit žlutě podbarvená pole: </t>
  </si>
  <si>
    <t xml:space="preserve">Pole Uchazeč v sestavě Rekapitulace stavby - zde uchazeč vyplní svůj název (název subjektu) </t>
  </si>
  <si>
    <t xml:space="preserve">Pole IČ a DIČ v sestavě Rekapitulace stavby - zde uchazeč vyplní svoje IČ a DIČ</t>
  </si>
  <si>
    <t xml:space="preserve">Datum v sestavě Rekapitulace stavby - zde uchazeč vyplní datum vytvoření nabídky</t>
  </si>
  <si>
    <t xml:space="preserve">J.cena = jednotková cena v sestavě Soupis prací o maximálním počtu desetinných míst uvedených v poli</t>
  </si>
  <si>
    <t xml:space="preserve">- pokud sestavy soupisů prací obsahují pole J.cena, musí být všechna tato pole vyplněna nenulovými kladnými číslicemi</t>
  </si>
  <si>
    <t xml:space="preserve">Poznámka - nepovinný údaj pro položku soupisu</t>
  </si>
  <si>
    <t xml:space="preserve">V případě, že sestavy soupisů prací neobsahují pole J.cena, potom ve všech soupisech prací obsahují pole:</t>
  </si>
  <si>
    <t xml:space="preserve"> - J.materiál - jednotková cena materiálu </t>
  </si>
  <si>
    <t xml:space="preserve"> - J.montáž - jednotková cena montáže</t>
  </si>
  <si>
    <t xml:space="preserve">Uchazeč je v tomto případě povinen vyplnit všechna pole J.materiál a pole J.montáž nenulovými kladnými číslicemi. V případech, kdy položka</t>
  </si>
  <si>
    <t xml:space="preserve">neobsahuje žádný materiál je přípustné, aby pole J.materiál bylo vyplněno nulou. V případech, kdy položka neobsahuje žádnou montáž je přípustné,</t>
  </si>
  <si>
    <t xml:space="preserve">aby pole J.montáž bylo vyplněno nulou. Není však přípustné, aby obě pole - J.materiál, J.Montáž byly u jedné položky vyplněny nulou.</t>
  </si>
  <si>
    <t xml:space="preserve">Název</t>
  </si>
  <si>
    <t xml:space="preserve">Povinný</t>
  </si>
  <si>
    <t xml:space="preserve">Max. počet</t>
  </si>
  <si>
    <t xml:space="preserve">atributu</t>
  </si>
  <si>
    <t xml:space="preserve">(A/N)</t>
  </si>
  <si>
    <t xml:space="preserve">znaků</t>
  </si>
  <si>
    <t xml:space="preserve">A</t>
  </si>
  <si>
    <t xml:space="preserve">Kód stavby</t>
  </si>
  <si>
    <t xml:space="preserve">String</t>
  </si>
  <si>
    <t xml:space="preserve">Stavba</t>
  </si>
  <si>
    <t xml:space="preserve">Název stavby</t>
  </si>
  <si>
    <t xml:space="preserve">Místo</t>
  </si>
  <si>
    <t xml:space="preserve">N</t>
  </si>
  <si>
    <t xml:space="preserve">Místo stavby</t>
  </si>
  <si>
    <t xml:space="preserve">Datum</t>
  </si>
  <si>
    <t xml:space="preserve">Datum vykonaného exportu</t>
  </si>
  <si>
    <t xml:space="preserve">Date</t>
  </si>
  <si>
    <t xml:space="preserve">KSO</t>
  </si>
  <si>
    <t xml:space="preserve">Klasifikace stavebního objektu</t>
  </si>
  <si>
    <t xml:space="preserve">CC-CZ</t>
  </si>
  <si>
    <t xml:space="preserve">Klasifikace stavbeních děl</t>
  </si>
  <si>
    <t xml:space="preserve">CZ-CPV</t>
  </si>
  <si>
    <t xml:space="preserve">Společný slovník pro veřejné zakázky</t>
  </si>
  <si>
    <t xml:space="preserve">CZ-CPA</t>
  </si>
  <si>
    <t xml:space="preserve">Klasifikace produkce podle činností</t>
  </si>
  <si>
    <t xml:space="preserve">Zadavatel</t>
  </si>
  <si>
    <t xml:space="preserve">Zadavatel zadaní</t>
  </si>
  <si>
    <t xml:space="preserve">IČ</t>
  </si>
  <si>
    <t xml:space="preserve">IČ zadavatele zadaní</t>
  </si>
  <si>
    <t xml:space="preserve">DIČ</t>
  </si>
  <si>
    <t xml:space="preserve">DIČ zadavatele zadaní</t>
  </si>
  <si>
    <t xml:space="preserve">Uchazeč</t>
  </si>
  <si>
    <t xml:space="preserve">Uchazeč veřejné zakázky</t>
  </si>
  <si>
    <t xml:space="preserve">Projektant</t>
  </si>
  <si>
    <t xml:space="preserve">Poznámka k zadání</t>
  </si>
  <si>
    <t xml:space="preserve">Sazba DPH</t>
  </si>
  <si>
    <t xml:space="preserve">Rekapitulace sazeb DPH u položek soupisů</t>
  </si>
  <si>
    <t xml:space="preserve">eGSazbaDph</t>
  </si>
  <si>
    <t xml:space="preserve">Základna DPH</t>
  </si>
  <si>
    <t xml:space="preserve">Základna DPH určena součtem celkové ceny z položek soupisů</t>
  </si>
  <si>
    <t xml:space="preserve">Double</t>
  </si>
  <si>
    <t xml:space="preserve">Hodnota DPH</t>
  </si>
  <si>
    <t xml:space="preserve">Celková cena bez DPH za celou stavbu. Sčítává se ze všech listů.</t>
  </si>
  <si>
    <t xml:space="preserve">Celková cena s DPH za celou stavbu</t>
  </si>
  <si>
    <t xml:space="preserve">Rekapitulace objektů stavby a soupisů prací</t>
  </si>
  <si>
    <t xml:space="preserve">Přebírá se z Rekapitulace stavby</t>
  </si>
  <si>
    <t xml:space="preserve">Kód objektu</t>
  </si>
  <si>
    <t xml:space="preserve">Objektu, Soupis prací</t>
  </si>
  <si>
    <t xml:space="preserve">Název objektu</t>
  </si>
  <si>
    <t xml:space="preserve">Cena bez DPH za daný objekt</t>
  </si>
  <si>
    <t xml:space="preserve">Cena spolu s DPH za daný objekt</t>
  </si>
  <si>
    <t xml:space="preserve">Typ zakázky</t>
  </si>
  <si>
    <t xml:space="preserve">eGTypZakazky</t>
  </si>
  <si>
    <t xml:space="preserve">Krycí list soupisu</t>
  </si>
  <si>
    <t xml:space="preserve">Objekt</t>
  </si>
  <si>
    <t xml:space="preserve">Kód a název objektu</t>
  </si>
  <si>
    <t xml:space="preserve">20 + 120</t>
  </si>
  <si>
    <t xml:space="preserve">Kód a název soupisu</t>
  </si>
  <si>
    <t xml:space="preserve">Poznámka k soupisu prací</t>
  </si>
  <si>
    <t xml:space="preserve">Rekapitulace sazeb DPH na položkách aktuálního soupisu</t>
  </si>
  <si>
    <t xml:space="preserve">Základna DPH určena součtem celkové ceny z položek aktuálního soupisu</t>
  </si>
  <si>
    <t xml:space="preserve">Cena bez DPH za daný soupis</t>
  </si>
  <si>
    <t xml:space="preserve">Cena s DPH</t>
  </si>
  <si>
    <t xml:space="preserve">Cena s DPH za daný soupis</t>
  </si>
  <si>
    <t xml:space="preserve">Rekapitulace členění soupisu prací</t>
  </si>
  <si>
    <t xml:space="preserve">Kód a název objektu, přebírá se z Krycího listu soupisu</t>
  </si>
  <si>
    <t xml:space="preserve">Kód a název objektu, přebírá se z Krycího listu soupisu</t>
  </si>
  <si>
    <t xml:space="preserve">Kód a název dílu ze soupisu</t>
  </si>
  <si>
    <t xml:space="preserve">20 + 100</t>
  </si>
  <si>
    <t xml:space="preserve">Cena celkem</t>
  </si>
  <si>
    <t xml:space="preserve">Cena celkem za díl ze soupisu</t>
  </si>
  <si>
    <t xml:space="preserve">Soupis prací</t>
  </si>
  <si>
    <t xml:space="preserve">Přebírá se z Krycího listu soupisu</t>
  </si>
  <si>
    <t xml:space="preserve">Pořadové číslo položky soupisu</t>
  </si>
  <si>
    <t xml:space="preserve">Long</t>
  </si>
  <si>
    <t xml:space="preserve">Typ položky soupisu</t>
  </si>
  <si>
    <t xml:space="preserve">eGTypPolozky</t>
  </si>
  <si>
    <t xml:space="preserve">Kód položky ze soupisu</t>
  </si>
  <si>
    <t xml:space="preserve">Popis položky ze soupisu</t>
  </si>
  <si>
    <t xml:space="preserve">Množství položky soupisu</t>
  </si>
  <si>
    <t xml:space="preserve">J.Cena</t>
  </si>
  <si>
    <t xml:space="preserve">Jednotková cena položky</t>
  </si>
  <si>
    <t xml:space="preserve">Cena celkem vyčíslena jako J.Cena * Množství</t>
  </si>
  <si>
    <t xml:space="preserve">Zařazení položky do cenové soustavy</t>
  </si>
  <si>
    <t xml:space="preserve">p</t>
  </si>
  <si>
    <t xml:space="preserve">Poznámka položky ze soupisu</t>
  </si>
  <si>
    <t xml:space="preserve">Memo</t>
  </si>
  <si>
    <t xml:space="preserve">psc</t>
  </si>
  <si>
    <t xml:space="preserve">Poznámka k souboru cen ze soupisu</t>
  </si>
  <si>
    <t xml:space="preserve">pp</t>
  </si>
  <si>
    <t xml:space="preserve">Plný popis položky ze soupisu</t>
  </si>
  <si>
    <t xml:space="preserve">vv</t>
  </si>
  <si>
    <t xml:space="preserve">Výkaz výměr (figura, výraz, výměra) ze soupisu</t>
  </si>
  <si>
    <t xml:space="preserve">Text,Text,Double</t>
  </si>
  <si>
    <t xml:space="preserve">20, 150</t>
  </si>
  <si>
    <t xml:space="preserve">Datová věta</t>
  </si>
  <si>
    <t xml:space="preserve">Typ věty</t>
  </si>
  <si>
    <t xml:space="preserve">Hodnota</t>
  </si>
  <si>
    <t xml:space="preserve">Význam</t>
  </si>
  <si>
    <t xml:space="preserve">eGSazbaDPH</t>
  </si>
  <si>
    <t xml:space="preserve">Základní sazba DPH</t>
  </si>
  <si>
    <t xml:space="preserve">Snížená sazba DPH</t>
  </si>
  <si>
    <t xml:space="preserve">Nulová sazba DPH</t>
  </si>
  <si>
    <t xml:space="preserve">Základní sazba DPH přenesená</t>
  </si>
  <si>
    <t xml:space="preserve">Snížená sazba DPH přenesená</t>
  </si>
  <si>
    <t xml:space="preserve">Stavební objekt</t>
  </si>
  <si>
    <t xml:space="preserve">Inženýrský objekt</t>
  </si>
  <si>
    <t xml:space="preserve">Ostatní náklady</t>
  </si>
  <si>
    <t xml:space="preserve">Položka typu HSV</t>
  </si>
  <si>
    <t xml:space="preserve">Položka typu PSV</t>
  </si>
  <si>
    <t xml:space="preserve">Položka typu M</t>
  </si>
  <si>
    <t xml:space="preserve">Položka typu OST</t>
  </si>
</sst>
</file>

<file path=xl/styles.xml><?xml version="1.0" encoding="utf-8"?>
<styleSheet xmlns="http://schemas.openxmlformats.org/spreadsheetml/2006/main">
  <numFmts count="7">
    <numFmt numFmtId="164" formatCode="General"/>
    <numFmt numFmtId="165" formatCode="@"/>
    <numFmt numFmtId="166" formatCode="#,##0.00"/>
    <numFmt numFmtId="167" formatCode="#,##0.00%"/>
    <numFmt numFmtId="168" formatCode="DD\.MM\.YYYY"/>
    <numFmt numFmtId="169" formatCode="#,##0.00000"/>
    <numFmt numFmtId="170" formatCode="#,##0.000"/>
  </numFmts>
  <fonts count="66">
    <font>
      <sz val="8"/>
      <name val="Trebuchet MS"/>
      <family val="2"/>
      <charset val="238"/>
    </font>
    <font>
      <sz val="10"/>
      <name val="Arial"/>
      <family val="0"/>
      <charset val="238"/>
    </font>
    <font>
      <sz val="10"/>
      <name val="Arial"/>
      <family val="0"/>
      <charset val="238"/>
    </font>
    <font>
      <sz val="10"/>
      <name val="Arial"/>
      <family val="0"/>
      <charset val="238"/>
    </font>
    <font>
      <sz val="11"/>
      <color rgb="FF000000"/>
      <name val="Calibri"/>
      <family val="2"/>
      <charset val="238"/>
    </font>
    <font>
      <sz val="11"/>
      <color rgb="FFFFFFFF"/>
      <name val="Calibri"/>
      <family val="2"/>
      <charset val="238"/>
    </font>
    <font>
      <sz val="11"/>
      <color rgb="FF800000"/>
      <name val="Calibri"/>
      <family val="2"/>
      <charset val="238"/>
    </font>
    <font>
      <b val="true"/>
      <sz val="11"/>
      <color rgb="FFFF6600"/>
      <name val="Calibri"/>
      <family val="2"/>
      <charset val="238"/>
    </font>
    <font>
      <b val="true"/>
      <sz val="11"/>
      <color rgb="FFFFFFFF"/>
      <name val="Calibri"/>
      <family val="2"/>
      <charset val="238"/>
    </font>
    <font>
      <sz val="11"/>
      <color rgb="FF008000"/>
      <name val="Calibri"/>
      <family val="2"/>
      <charset val="238"/>
    </font>
    <font>
      <i val="true"/>
      <sz val="11"/>
      <color rgb="FF808080"/>
      <name val="Calibri"/>
      <family val="2"/>
      <charset val="238"/>
    </font>
    <font>
      <b val="true"/>
      <sz val="15"/>
      <color rgb="FF333399"/>
      <name val="Calibri"/>
      <family val="2"/>
      <charset val="238"/>
    </font>
    <font>
      <b val="true"/>
      <sz val="13"/>
      <color rgb="FF333399"/>
      <name val="Calibri"/>
      <family val="2"/>
      <charset val="238"/>
    </font>
    <font>
      <b val="true"/>
      <sz val="11"/>
      <color rgb="FF333399"/>
      <name val="Calibri"/>
      <family val="2"/>
      <charset val="238"/>
    </font>
    <font>
      <sz val="11"/>
      <color rgb="FF333399"/>
      <name val="Calibri"/>
      <family val="2"/>
      <charset val="238"/>
    </font>
    <font>
      <sz val="11"/>
      <color rgb="FFFF6600"/>
      <name val="Calibri"/>
      <family val="2"/>
      <charset val="238"/>
    </font>
    <font>
      <b val="true"/>
      <sz val="15"/>
      <color rgb="FF003366"/>
      <name val="Calibri"/>
      <family val="2"/>
      <charset val="238"/>
    </font>
    <font>
      <b val="true"/>
      <sz val="13"/>
      <color rgb="FF003366"/>
      <name val="Calibri"/>
      <family val="2"/>
      <charset val="238"/>
    </font>
    <font>
      <b val="true"/>
      <sz val="11"/>
      <color rgb="FF003366"/>
      <name val="Calibri"/>
      <family val="2"/>
      <charset val="238"/>
    </font>
    <font>
      <sz val="11"/>
      <color rgb="FF993300"/>
      <name val="Calibri"/>
      <family val="2"/>
      <charset val="238"/>
    </font>
    <font>
      <b val="true"/>
      <sz val="11"/>
      <color rgb="FF333333"/>
      <name val="Calibri"/>
      <family val="2"/>
      <charset val="238"/>
    </font>
    <font>
      <sz val="11"/>
      <color rgb="FFFF9900"/>
      <name val="Calibri"/>
      <family val="2"/>
      <charset val="238"/>
    </font>
    <font>
      <b val="true"/>
      <sz val="11"/>
      <color rgb="FF000000"/>
      <name val="Calibri"/>
      <family val="2"/>
      <charset val="238"/>
    </font>
    <font>
      <sz val="11"/>
      <color rgb="FFFF0000"/>
      <name val="Calibri"/>
      <family val="2"/>
      <charset val="238"/>
    </font>
    <font>
      <b val="true"/>
      <sz val="18"/>
      <color rgb="FF333399"/>
      <name val="Cambria"/>
      <family val="2"/>
      <charset val="238"/>
    </font>
    <font>
      <b val="true"/>
      <sz val="18"/>
      <color rgb="FF003366"/>
      <name val="Cambria"/>
      <family val="2"/>
      <charset val="238"/>
    </font>
    <font>
      <b val="true"/>
      <sz val="11"/>
      <color rgb="FFFF9900"/>
      <name val="Calibri"/>
      <family val="2"/>
      <charset val="238"/>
    </font>
    <font>
      <sz val="11"/>
      <color rgb="FF800080"/>
      <name val="Calibri"/>
      <family val="2"/>
      <charset val="238"/>
    </font>
    <font>
      <sz val="8"/>
      <color rgb="FFFFFF99"/>
      <name val="Trebuchet MS"/>
      <family val="2"/>
      <charset val="238"/>
    </font>
    <font>
      <sz val="10"/>
      <name val="Trebuchet MS"/>
      <family val="2"/>
      <charset val="238"/>
    </font>
    <font>
      <sz val="10"/>
      <color rgb="FF800000"/>
      <name val="Trebuchet MS"/>
      <family val="2"/>
      <charset val="238"/>
    </font>
    <font>
      <u val="single"/>
      <sz val="10"/>
      <color rgb="FF0000FF"/>
      <name val="Trebuchet MS"/>
      <family val="2"/>
      <charset val="238"/>
    </font>
    <font>
      <u val="single"/>
      <sz val="11"/>
      <color rgb="FF0000FF"/>
      <name val="Calibri"/>
      <family val="2"/>
      <charset val="238"/>
    </font>
    <font>
      <b val="true"/>
      <sz val="16"/>
      <name val="Trebuchet MS"/>
      <family val="2"/>
      <charset val="238"/>
    </font>
    <font>
      <sz val="8"/>
      <color rgb="FF3366FF"/>
      <name val="Trebuchet MS"/>
      <family val="2"/>
      <charset val="238"/>
    </font>
    <font>
      <b val="true"/>
      <sz val="12"/>
      <color rgb="FF969696"/>
      <name val="Trebuchet MS"/>
      <family val="2"/>
      <charset val="238"/>
    </font>
    <font>
      <sz val="9"/>
      <color rgb="FF969696"/>
      <name val="Trebuchet MS"/>
      <family val="2"/>
      <charset val="238"/>
    </font>
    <font>
      <sz val="9"/>
      <name val="Trebuchet MS"/>
      <family val="2"/>
      <charset val="238"/>
    </font>
    <font>
      <b val="true"/>
      <sz val="8"/>
      <color rgb="FF969696"/>
      <name val="Trebuchet MS"/>
      <family val="2"/>
      <charset val="238"/>
    </font>
    <font>
      <b val="true"/>
      <sz val="12"/>
      <name val="Trebuchet MS"/>
      <family val="2"/>
      <charset val="238"/>
    </font>
    <font>
      <b val="true"/>
      <sz val="10"/>
      <name val="Trebuchet MS"/>
      <family val="2"/>
      <charset val="238"/>
    </font>
    <font>
      <sz val="8"/>
      <color rgb="FF969696"/>
      <name val="Trebuchet MS"/>
      <family val="2"/>
      <charset val="238"/>
    </font>
    <font>
      <b val="true"/>
      <sz val="9"/>
      <name val="Trebuchet MS"/>
      <family val="2"/>
      <charset val="238"/>
    </font>
    <font>
      <sz val="12"/>
      <color rgb="FF969696"/>
      <name val="Trebuchet MS"/>
      <family val="2"/>
      <charset val="238"/>
    </font>
    <font>
      <b val="true"/>
      <sz val="12"/>
      <color rgb="FF800000"/>
      <name val="Trebuchet MS"/>
      <family val="2"/>
      <charset val="238"/>
    </font>
    <font>
      <sz val="12"/>
      <name val="Trebuchet MS"/>
      <family val="2"/>
      <charset val="238"/>
    </font>
    <font>
      <sz val="18"/>
      <color rgb="FF0000FF"/>
      <name val="Wingdings 2"/>
      <family val="1"/>
      <charset val="2"/>
    </font>
    <font>
      <sz val="11"/>
      <name val="Trebuchet MS"/>
      <family val="2"/>
      <charset val="238"/>
    </font>
    <font>
      <b val="true"/>
      <sz val="11"/>
      <color rgb="FF003366"/>
      <name val="Trebuchet MS"/>
      <family val="2"/>
      <charset val="238"/>
    </font>
    <font>
      <sz val="11"/>
      <color rgb="FF003366"/>
      <name val="Trebuchet MS"/>
      <family val="2"/>
      <charset val="238"/>
    </font>
    <font>
      <b val="true"/>
      <sz val="11"/>
      <name val="Trebuchet MS"/>
      <family val="2"/>
      <charset val="238"/>
    </font>
    <font>
      <sz val="11"/>
      <color rgb="FF969696"/>
      <name val="Trebuchet MS"/>
      <family val="2"/>
      <charset val="238"/>
    </font>
    <font>
      <sz val="12"/>
      <color rgb="FF003366"/>
      <name val="Trebuchet MS"/>
      <family val="2"/>
      <charset val="238"/>
    </font>
    <font>
      <sz val="10"/>
      <color rgb="FF003366"/>
      <name val="Trebuchet MS"/>
      <family val="2"/>
      <charset val="238"/>
    </font>
    <font>
      <sz val="9"/>
      <color rgb="FF000000"/>
      <name val="Trebuchet MS"/>
      <family val="2"/>
      <charset val="238"/>
    </font>
    <font>
      <sz val="8"/>
      <color rgb="FF800000"/>
      <name val="Trebuchet MS"/>
      <family val="2"/>
      <charset val="238"/>
    </font>
    <font>
      <b val="true"/>
      <sz val="8"/>
      <name val="Trebuchet MS"/>
      <family val="2"/>
      <charset val="238"/>
    </font>
    <font>
      <sz val="8"/>
      <color rgb="FF003366"/>
      <name val="Trebuchet MS"/>
      <family val="2"/>
      <charset val="238"/>
    </font>
    <font>
      <sz val="7"/>
      <color rgb="FF969696"/>
      <name val="Trebuchet MS"/>
      <family val="2"/>
      <charset val="238"/>
    </font>
    <font>
      <sz val="7"/>
      <name val="Trebuchet MS"/>
      <family val="2"/>
      <charset val="238"/>
    </font>
    <font>
      <i val="true"/>
      <sz val="7"/>
      <color rgb="FF969696"/>
      <name val="Trebuchet MS"/>
      <family val="2"/>
      <charset val="238"/>
    </font>
    <font>
      <sz val="8"/>
      <color rgb="FF333333"/>
      <name val="Trebuchet MS"/>
      <family val="2"/>
      <charset val="238"/>
    </font>
    <font>
      <sz val="8"/>
      <color rgb="FF800080"/>
      <name val="Trebuchet MS"/>
      <family val="2"/>
      <charset val="238"/>
    </font>
    <font>
      <sz val="8"/>
      <color rgb="FFFF0000"/>
      <name val="Trebuchet MS"/>
      <family val="2"/>
      <charset val="238"/>
    </font>
    <font>
      <i val="true"/>
      <sz val="8"/>
      <color rgb="FF0000FF"/>
      <name val="Trebuchet MS"/>
      <family val="2"/>
      <charset val="238"/>
    </font>
    <font>
      <i val="true"/>
      <sz val="9"/>
      <name val="Trebuchet MS"/>
      <family val="2"/>
      <charset val="238"/>
    </font>
  </fonts>
  <fills count="28">
    <fill>
      <patternFill patternType="none"/>
    </fill>
    <fill>
      <patternFill patternType="gray125"/>
    </fill>
    <fill>
      <patternFill patternType="solid">
        <fgColor rgb="FFCCCCFF"/>
        <bgColor rgb="FFC0C0C0"/>
      </patternFill>
    </fill>
    <fill>
      <patternFill patternType="solid">
        <fgColor rgb="FFFF99CC"/>
        <bgColor rgb="FFFF8080"/>
      </patternFill>
    </fill>
    <fill>
      <patternFill patternType="solid">
        <fgColor rgb="FFCCFFCC"/>
        <bgColor rgb="FFCCFFFF"/>
      </patternFill>
    </fill>
    <fill>
      <patternFill patternType="solid">
        <fgColor rgb="FFCC99FF"/>
        <bgColor rgb="FF9999FF"/>
      </patternFill>
    </fill>
    <fill>
      <patternFill patternType="solid">
        <fgColor rgb="FFCCFFFF"/>
        <bgColor rgb="FFCCFFFF"/>
      </patternFill>
    </fill>
    <fill>
      <patternFill patternType="solid">
        <fgColor rgb="FFFFCC99"/>
        <bgColor rgb="FFC0C0C0"/>
      </patternFill>
    </fill>
    <fill>
      <patternFill patternType="solid">
        <fgColor rgb="FFFFFFCC"/>
        <bgColor rgb="FFFFFFFF"/>
      </patternFill>
    </fill>
    <fill>
      <patternFill patternType="solid">
        <fgColor rgb="FF99CCFF"/>
        <bgColor rgb="FFCCCCFF"/>
      </patternFill>
    </fill>
    <fill>
      <patternFill patternType="solid">
        <fgColor rgb="FFFF8080"/>
        <bgColor rgb="FFFF99CC"/>
      </patternFill>
    </fill>
    <fill>
      <patternFill patternType="solid">
        <fgColor rgb="FF00FF00"/>
        <bgColor rgb="FF33CCCC"/>
      </patternFill>
    </fill>
    <fill>
      <patternFill patternType="solid">
        <fgColor rgb="FFFFCC00"/>
        <bgColor rgb="FFFFFF00"/>
      </patternFill>
    </fill>
    <fill>
      <patternFill patternType="solid">
        <fgColor rgb="FFFFFF99"/>
        <bgColor rgb="FFFFFFCC"/>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666699"/>
        <bgColor rgb="FF808080"/>
      </patternFill>
    </fill>
    <fill>
      <patternFill patternType="solid">
        <fgColor rgb="FF993366"/>
        <bgColor rgb="FF993366"/>
      </patternFill>
    </fill>
    <fill>
      <patternFill patternType="solid">
        <fgColor rgb="FF99CC00"/>
        <bgColor rgb="FFFFCC00"/>
      </patternFill>
    </fill>
    <fill>
      <patternFill patternType="solid">
        <fgColor rgb="FFFF6600"/>
        <bgColor rgb="FFFF9900"/>
      </patternFill>
    </fill>
    <fill>
      <patternFill patternType="solid">
        <fgColor rgb="FFFFFFFF"/>
        <bgColor rgb="FFFFFFCC"/>
      </patternFill>
    </fill>
    <fill>
      <patternFill patternType="solid">
        <fgColor rgb="FF969696"/>
        <bgColor rgb="FF808080"/>
      </patternFill>
    </fill>
    <fill>
      <patternFill patternType="solid">
        <fgColor rgb="FFC0C0C0"/>
        <bgColor rgb="FFCCCCFF"/>
      </patternFill>
    </fill>
    <fill>
      <patternFill patternType="solid">
        <fgColor rgb="FF333399"/>
        <bgColor rgb="FF003366"/>
      </patternFill>
    </fill>
    <fill>
      <patternFill patternType="solid">
        <fgColor rgb="FFFF0000"/>
        <bgColor rgb="FF993300"/>
      </patternFill>
    </fill>
    <fill>
      <patternFill patternType="solid">
        <fgColor rgb="FF339966"/>
        <bgColor rgb="FF008080"/>
      </patternFill>
    </fill>
  </fills>
  <borders count="41">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right/>
      <top/>
      <bottom style="thick">
        <color rgb="FF666699"/>
      </bottom>
      <diagonal/>
    </border>
    <border diagonalUp="false" diagonalDown="false">
      <left/>
      <right/>
      <top/>
      <bottom style="thick">
        <color rgb="FF99CCFF"/>
      </bottom>
      <diagonal/>
    </border>
    <border diagonalUp="false" diagonalDown="false">
      <left/>
      <right/>
      <top/>
      <bottom style="medium">
        <color rgb="FF99CCFF"/>
      </bottom>
      <diagonal/>
    </border>
    <border diagonalUp="false" diagonalDown="false">
      <left/>
      <right/>
      <top/>
      <bottom style="double">
        <color rgb="FFFF9900"/>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style="thin">
        <color rgb="FF333399"/>
      </top>
      <bottom style="double">
        <color rgb="FF333399"/>
      </bottom>
      <diagonal/>
    </border>
    <border diagonalUp="false" diagonalDown="false">
      <left/>
      <right/>
      <top style="thin">
        <color rgb="FF666699"/>
      </top>
      <bottom style="double">
        <color rgb="FF666699"/>
      </bottom>
      <diagonal/>
    </border>
    <border diagonalUp="false" diagonalDown="false">
      <left style="thin"/>
      <right/>
      <top style="thin"/>
      <bottom/>
      <diagonal/>
    </border>
    <border diagonalUp="false" diagonalDown="false">
      <left/>
      <right/>
      <top style="thin"/>
      <bottom/>
      <diagonal/>
    </border>
    <border diagonalUp="false" diagonalDown="false">
      <left/>
      <right style="thin"/>
      <top style="thin"/>
      <bottom/>
      <diagonal/>
    </border>
    <border diagonalUp="false" diagonalDown="false">
      <left style="thin"/>
      <right/>
      <top/>
      <bottom/>
      <diagonal/>
    </border>
    <border diagonalUp="false" diagonalDown="false">
      <left/>
      <right style="thin"/>
      <top/>
      <bottom/>
      <diagonal/>
    </border>
    <border diagonalUp="false" diagonalDown="false">
      <left/>
      <right/>
      <top style="dotted"/>
      <bottom/>
      <diagonal/>
    </border>
    <border diagonalUp="false" diagonalDown="false">
      <left/>
      <right/>
      <top/>
      <bottom style="dotted"/>
      <diagonal/>
    </border>
    <border diagonalUp="false" diagonalDown="false">
      <left style="dotted"/>
      <right/>
      <top style="dotted"/>
      <bottom style="dotted"/>
      <diagonal/>
    </border>
    <border diagonalUp="false" diagonalDown="false">
      <left/>
      <right/>
      <top style="dotted"/>
      <bottom style="dotted"/>
      <diagonal/>
    </border>
    <border diagonalUp="false" diagonalDown="false">
      <left/>
      <right style="dotted"/>
      <top style="dotted"/>
      <bottom style="dotted"/>
      <diagonal/>
    </border>
    <border diagonalUp="false" diagonalDown="false">
      <left style="thin"/>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dotted">
        <color rgb="FF969696"/>
      </left>
      <right/>
      <top style="dotted">
        <color rgb="FF969696"/>
      </top>
      <bottom/>
      <diagonal/>
    </border>
    <border diagonalUp="false" diagonalDown="false">
      <left/>
      <right/>
      <top style="dotted">
        <color rgb="FF969696"/>
      </top>
      <bottom/>
      <diagonal/>
    </border>
    <border diagonalUp="false" diagonalDown="false">
      <left/>
      <right style="dotted">
        <color rgb="FF969696"/>
      </right>
      <top style="dotted">
        <color rgb="FF969696"/>
      </top>
      <bottom/>
      <diagonal/>
    </border>
    <border diagonalUp="false" diagonalDown="false">
      <left/>
      <right style="dotted">
        <color rgb="FF969696"/>
      </right>
      <top/>
      <bottom/>
      <diagonal/>
    </border>
    <border diagonalUp="false" diagonalDown="false">
      <left style="dotted">
        <color rgb="FF969696"/>
      </left>
      <right/>
      <top style="dotted">
        <color rgb="FF969696"/>
      </top>
      <bottom style="dotted">
        <color rgb="FF969696"/>
      </bottom>
      <diagonal/>
    </border>
    <border diagonalUp="false" diagonalDown="false">
      <left/>
      <right/>
      <top style="dotted">
        <color rgb="FF969696"/>
      </top>
      <bottom style="dotted">
        <color rgb="FF969696"/>
      </bottom>
      <diagonal/>
    </border>
    <border diagonalUp="false" diagonalDown="false">
      <left/>
      <right style="dotted">
        <color rgb="FF969696"/>
      </right>
      <top style="dotted">
        <color rgb="FF969696"/>
      </top>
      <bottom style="dotted">
        <color rgb="FF969696"/>
      </bottom>
      <diagonal/>
    </border>
    <border diagonalUp="false" diagonalDown="false">
      <left style="dotted">
        <color rgb="FF969696"/>
      </left>
      <right/>
      <top/>
      <bottom/>
      <diagonal/>
    </border>
    <border diagonalUp="false" diagonalDown="false">
      <left style="dotted">
        <color rgb="FF969696"/>
      </left>
      <right/>
      <top/>
      <bottom style="dotted">
        <color rgb="FF969696"/>
      </bottom>
      <diagonal/>
    </border>
    <border diagonalUp="false" diagonalDown="false">
      <left/>
      <right/>
      <top/>
      <bottom style="dotted">
        <color rgb="FF969696"/>
      </bottom>
      <diagonal/>
    </border>
    <border diagonalUp="false" diagonalDown="false">
      <left/>
      <right style="dotted">
        <color rgb="FF969696"/>
      </right>
      <top/>
      <bottom style="dotted">
        <color rgb="FF969696"/>
      </bottom>
      <diagonal/>
    </border>
    <border diagonalUp="false" diagonalDown="false">
      <left/>
      <right style="thin"/>
      <top style="dotted">
        <color rgb="FF969696"/>
      </top>
      <bottom/>
      <diagonal/>
    </border>
    <border diagonalUp="false" diagonalDown="false">
      <left/>
      <right style="thin"/>
      <top style="dotted"/>
      <bottom style="dotted"/>
      <diagonal/>
    </border>
    <border diagonalUp="false" diagonalDown="false">
      <left style="dotted">
        <color rgb="FF969696"/>
      </left>
      <right style="dotted">
        <color rgb="FF969696"/>
      </right>
      <top style="dotted">
        <color rgb="FF969696"/>
      </top>
      <bottom style="dotted">
        <color rgb="FF969696"/>
      </bottom>
      <diagonal/>
    </border>
  </borders>
  <cellStyleXfs count="10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32" fillId="0" borderId="0" applyFont="true" applyBorder="false" applyAlignment="false" applyProtection="false"/>
    <xf numFmtId="164" fontId="4" fillId="2" borderId="0" applyFont="true" applyBorder="false" applyAlignment="false" applyProtection="false"/>
    <xf numFmtId="164" fontId="4" fillId="3" borderId="0" applyFont="true" applyBorder="false" applyAlignment="false" applyProtection="false"/>
    <xf numFmtId="164" fontId="4" fillId="4" borderId="0" applyFont="true" applyBorder="false" applyAlignment="false" applyProtection="false"/>
    <xf numFmtId="164" fontId="4" fillId="5" borderId="0" applyFont="true" applyBorder="false" applyAlignment="false" applyProtection="false"/>
    <xf numFmtId="164" fontId="4" fillId="6" borderId="0" applyFont="true" applyBorder="false" applyAlignment="false" applyProtection="false"/>
    <xf numFmtId="164" fontId="4" fillId="7" borderId="0" applyFont="true" applyBorder="false" applyAlignment="false" applyProtection="false"/>
    <xf numFmtId="164" fontId="4" fillId="2" borderId="0" applyFont="true" applyBorder="false" applyAlignment="false" applyProtection="false"/>
    <xf numFmtId="164" fontId="4" fillId="7" borderId="0" applyFont="true" applyBorder="false" applyAlignment="false" applyProtection="false"/>
    <xf numFmtId="164" fontId="4" fillId="8" borderId="0" applyFont="true" applyBorder="false" applyAlignment="false" applyProtection="false"/>
    <xf numFmtId="164" fontId="4" fillId="2" borderId="0" applyFont="true" applyBorder="false" applyAlignment="false" applyProtection="false"/>
    <xf numFmtId="164" fontId="4" fillId="6" borderId="0" applyFont="true" applyBorder="false" applyAlignment="false" applyProtection="false"/>
    <xf numFmtId="164" fontId="4" fillId="8" borderId="0" applyFont="true" applyBorder="false" applyAlignment="false" applyProtection="false"/>
    <xf numFmtId="164" fontId="4" fillId="9" borderId="0" applyFont="true" applyBorder="false" applyAlignment="false" applyProtection="false"/>
    <xf numFmtId="164" fontId="4" fillId="10" borderId="0" applyFont="true" applyBorder="false" applyAlignment="false" applyProtection="false"/>
    <xf numFmtId="164" fontId="4" fillId="11" borderId="0" applyFont="true" applyBorder="false" applyAlignment="false" applyProtection="false"/>
    <xf numFmtId="164" fontId="4" fillId="5" borderId="0" applyFont="true" applyBorder="false" applyAlignment="false" applyProtection="false"/>
    <xf numFmtId="164" fontId="4" fillId="9" borderId="0" applyFont="true" applyBorder="false" applyAlignment="false" applyProtection="false"/>
    <xf numFmtId="164" fontId="4" fillId="12" borderId="0" applyFont="true" applyBorder="false" applyAlignment="false" applyProtection="false"/>
    <xf numFmtId="164" fontId="4" fillId="9" borderId="0" applyFont="true" applyBorder="false" applyAlignment="false" applyProtection="false"/>
    <xf numFmtId="164" fontId="4" fillId="10" borderId="0" applyFont="true" applyBorder="false" applyAlignment="false" applyProtection="false"/>
    <xf numFmtId="164" fontId="4" fillId="13" borderId="0" applyFont="true" applyBorder="false" applyAlignment="false" applyProtection="false"/>
    <xf numFmtId="164" fontId="4" fillId="5" borderId="0" applyFont="true" applyBorder="false" applyAlignment="false" applyProtection="false"/>
    <xf numFmtId="164" fontId="4" fillId="9" borderId="0" applyFont="true" applyBorder="false" applyAlignment="false" applyProtection="false"/>
    <xf numFmtId="164" fontId="4" fillId="7" borderId="0" applyFont="true" applyBorder="false" applyAlignment="false" applyProtection="false"/>
    <xf numFmtId="164" fontId="5" fillId="14" borderId="0" applyFont="true" applyBorder="false" applyAlignment="false" applyProtection="false"/>
    <xf numFmtId="164" fontId="5" fillId="10" borderId="0" applyFont="true" applyBorder="false" applyAlignment="false" applyProtection="false"/>
    <xf numFmtId="164" fontId="5" fillId="11" borderId="0" applyFont="true" applyBorder="false" applyAlignment="false" applyProtection="false"/>
    <xf numFmtId="164" fontId="5" fillId="15" borderId="0" applyFont="true" applyBorder="false" applyAlignment="false" applyProtection="false"/>
    <xf numFmtId="164" fontId="5" fillId="16" borderId="0" applyFont="true" applyBorder="false" applyAlignment="false" applyProtection="false"/>
    <xf numFmtId="164" fontId="5" fillId="17" borderId="0" applyFont="true" applyBorder="false" applyAlignment="false" applyProtection="false"/>
    <xf numFmtId="164" fontId="5" fillId="9" borderId="0" applyFont="true" applyBorder="false" applyAlignment="false" applyProtection="false"/>
    <xf numFmtId="164" fontId="5" fillId="10" borderId="0" applyFont="true" applyBorder="false" applyAlignment="false" applyProtection="false"/>
    <xf numFmtId="164" fontId="5" fillId="13" borderId="0" applyFont="true" applyBorder="false" applyAlignment="false" applyProtection="false"/>
    <xf numFmtId="164" fontId="5" fillId="5" borderId="0" applyFont="true" applyBorder="false" applyAlignment="false" applyProtection="false"/>
    <xf numFmtId="164" fontId="5" fillId="9" borderId="0" applyFont="true" applyBorder="false" applyAlignment="false" applyProtection="false"/>
    <xf numFmtId="164" fontId="5" fillId="7" borderId="0" applyFont="true" applyBorder="false" applyAlignment="false" applyProtection="false"/>
    <xf numFmtId="164" fontId="5" fillId="18" borderId="0" applyFont="true" applyBorder="false" applyAlignment="false" applyProtection="false"/>
    <xf numFmtId="164" fontId="5" fillId="19" borderId="0" applyFont="true" applyBorder="false" applyAlignment="false" applyProtection="false"/>
    <xf numFmtId="164" fontId="5" fillId="20" borderId="0" applyFont="true" applyBorder="false" applyAlignment="false" applyProtection="false"/>
    <xf numFmtId="164" fontId="5" fillId="18" borderId="0" applyFont="true" applyBorder="false" applyAlignment="false" applyProtection="false"/>
    <xf numFmtId="164" fontId="5" fillId="16" borderId="0" applyFont="true" applyBorder="false" applyAlignment="false" applyProtection="false"/>
    <xf numFmtId="164" fontId="5" fillId="21" borderId="0" applyFont="true" applyBorder="false" applyAlignment="false" applyProtection="false"/>
    <xf numFmtId="164" fontId="6" fillId="3" borderId="0" applyFont="true" applyBorder="false" applyAlignment="false" applyProtection="false"/>
    <xf numFmtId="164" fontId="7" fillId="22" borderId="1" applyFont="true" applyBorder="true" applyAlignment="false" applyProtection="false"/>
    <xf numFmtId="164" fontId="8" fillId="23" borderId="2" applyFont="true" applyBorder="true" applyAlignment="false" applyProtection="false"/>
    <xf numFmtId="164" fontId="9" fillId="4" borderId="0" applyFont="true" applyBorder="false" applyAlignment="false" applyProtection="false"/>
    <xf numFmtId="164" fontId="10" fillId="0" borderId="0" applyFont="true" applyBorder="false" applyAlignment="false" applyProtection="false"/>
    <xf numFmtId="164" fontId="9" fillId="4" borderId="0" applyFont="true" applyBorder="false" applyAlignment="false" applyProtection="false"/>
    <xf numFmtId="164" fontId="11" fillId="0" borderId="3" applyFont="true" applyBorder="true" applyAlignment="false" applyProtection="false"/>
    <xf numFmtId="164" fontId="12" fillId="0" borderId="4" applyFont="true" applyBorder="true" applyAlignment="false" applyProtection="false"/>
    <xf numFmtId="164" fontId="13" fillId="0" borderId="5" applyFont="true" applyBorder="true" applyAlignment="false" applyProtection="false"/>
    <xf numFmtId="164" fontId="13" fillId="0" borderId="0" applyFont="true" applyBorder="false" applyAlignment="false" applyProtection="false"/>
    <xf numFmtId="164" fontId="14" fillId="7" borderId="1" applyFont="true" applyBorder="true" applyAlignment="false" applyProtection="false"/>
    <xf numFmtId="164" fontId="8" fillId="23" borderId="2" applyFont="true" applyBorder="true" applyAlignment="false" applyProtection="false"/>
    <xf numFmtId="164" fontId="15" fillId="0" borderId="6" applyFont="true" applyBorder="true" applyAlignment="false" applyProtection="false"/>
    <xf numFmtId="164" fontId="16" fillId="0" borderId="7" applyFont="true" applyBorder="true" applyAlignment="false" applyProtection="false"/>
    <xf numFmtId="164" fontId="17" fillId="0" borderId="8" applyFont="true" applyBorder="true" applyAlignment="false" applyProtection="false"/>
    <xf numFmtId="164" fontId="18" fillId="0" borderId="9" applyFont="true" applyBorder="true" applyAlignment="false" applyProtection="false"/>
    <xf numFmtId="164" fontId="18" fillId="0" borderId="0" applyFont="true" applyBorder="false" applyAlignment="false" applyProtection="false"/>
    <xf numFmtId="164" fontId="19" fillId="13" borderId="0" applyFont="true" applyBorder="false" applyAlignment="false" applyProtection="false"/>
    <xf numFmtId="164" fontId="19" fillId="13" borderId="0" applyFont="true" applyBorder="false" applyAlignment="false" applyProtection="false"/>
    <xf numFmtId="164" fontId="0" fillId="0" borderId="0" applyFont="true" applyBorder="true" applyAlignment="false" applyProtection="true">
      <protection locked="false" hidden="false"/>
    </xf>
    <xf numFmtId="164" fontId="0" fillId="8" borderId="10" applyFont="true" applyBorder="true" applyAlignment="false" applyProtection="false"/>
    <xf numFmtId="164" fontId="20" fillId="22" borderId="11" applyFont="true" applyBorder="true" applyAlignment="false" applyProtection="false"/>
    <xf numFmtId="164" fontId="0" fillId="8" borderId="10" applyFont="true" applyBorder="true" applyAlignment="false" applyProtection="false"/>
    <xf numFmtId="164" fontId="21" fillId="0" borderId="6" applyFont="true" applyBorder="true" applyAlignment="false" applyProtection="false"/>
    <xf numFmtId="164" fontId="22" fillId="0" borderId="12" applyFont="true" applyBorder="true" applyAlignment="false" applyProtection="false"/>
    <xf numFmtId="164" fontId="23" fillId="0" borderId="0" applyFont="true" applyBorder="false" applyAlignment="false" applyProtection="false"/>
    <xf numFmtId="164" fontId="24" fillId="0" borderId="0" applyFont="true" applyBorder="false" applyAlignment="false" applyProtection="false"/>
    <xf numFmtId="164" fontId="25" fillId="0" borderId="0" applyFont="true" applyBorder="false" applyAlignment="false" applyProtection="false"/>
    <xf numFmtId="164" fontId="22" fillId="0" borderId="13" applyFont="true" applyBorder="true" applyAlignment="false" applyProtection="false"/>
    <xf numFmtId="164" fontId="14" fillId="7" borderId="1" applyFont="true" applyBorder="true" applyAlignment="false" applyProtection="false"/>
    <xf numFmtId="164" fontId="10" fillId="0" borderId="0" applyFont="true" applyBorder="false" applyAlignment="false" applyProtection="false"/>
    <xf numFmtId="164" fontId="26" fillId="24" borderId="1" applyFont="true" applyBorder="true" applyAlignment="false" applyProtection="false"/>
    <xf numFmtId="164" fontId="20" fillId="24" borderId="11" applyFont="true" applyBorder="true" applyAlignment="false" applyProtection="false"/>
    <xf numFmtId="164" fontId="23" fillId="0" borderId="0" applyFont="true" applyBorder="false" applyAlignment="false" applyProtection="false"/>
    <xf numFmtId="164" fontId="27" fillId="3" borderId="0" applyFont="true" applyBorder="false" applyAlignment="false" applyProtection="false"/>
    <xf numFmtId="164" fontId="5" fillId="25" borderId="0" applyFont="true" applyBorder="false" applyAlignment="false" applyProtection="false"/>
    <xf numFmtId="164" fontId="5" fillId="26" borderId="0" applyFont="true" applyBorder="false" applyAlignment="false" applyProtection="false"/>
    <xf numFmtId="164" fontId="5" fillId="27" borderId="0" applyFont="true" applyBorder="false" applyAlignment="false" applyProtection="false"/>
    <xf numFmtId="164" fontId="5" fillId="15" borderId="0" applyFont="true" applyBorder="false" applyAlignment="false" applyProtection="false"/>
    <xf numFmtId="164" fontId="5" fillId="16" borderId="0" applyFont="true" applyBorder="false" applyAlignment="false" applyProtection="false"/>
    <xf numFmtId="164" fontId="5" fillId="21" borderId="0" applyFont="true" applyBorder="false" applyAlignment="false" applyProtection="false"/>
  </cellStyleXfs>
  <cellXfs count="339">
    <xf numFmtId="164" fontId="0" fillId="0" borderId="0" xfId="0" applyFont="false" applyBorder="false" applyAlignment="false" applyProtection="false">
      <alignment horizontal="general" vertical="bottom" textRotation="0" wrapText="false" indent="0" shrinkToFit="false"/>
      <protection locked="true" hidden="false"/>
    </xf>
    <xf numFmtId="164" fontId="28" fillId="13" borderId="0" xfId="0" applyFont="true" applyBorder="false" applyAlignment="true" applyProtection="true">
      <alignment horizontal="left" vertical="center" textRotation="0" wrapText="false" indent="0" shrinkToFit="false"/>
      <protection locked="true" hidden="false"/>
    </xf>
    <xf numFmtId="164" fontId="29" fillId="13" borderId="0" xfId="0" applyFont="true" applyBorder="false" applyAlignment="true" applyProtection="true">
      <alignment horizontal="general" vertical="center" textRotation="0" wrapText="false" indent="0" shrinkToFit="false"/>
      <protection locked="true" hidden="false"/>
    </xf>
    <xf numFmtId="164" fontId="30" fillId="13" borderId="0" xfId="0" applyFont="true" applyBorder="false" applyAlignment="true" applyProtection="true">
      <alignment horizontal="left" vertical="center" textRotation="0" wrapText="false" indent="0" shrinkToFit="false"/>
      <protection locked="true" hidden="false"/>
    </xf>
    <xf numFmtId="164" fontId="31" fillId="13" borderId="0" xfId="20" applyFont="true" applyBorder="true" applyAlignment="true" applyProtection="true">
      <alignment horizontal="general" vertical="center" textRotation="0" wrapText="false" indent="0" shrinkToFit="false"/>
      <protection locked="true" hidden="false"/>
    </xf>
    <xf numFmtId="164" fontId="32" fillId="13" borderId="0" xfId="20" applyFont="false" applyBorder="true" applyAlignment="true" applyProtection="true">
      <alignment horizontal="general" vertical="bottom" textRotation="0" wrapText="false" indent="0" shrinkToFit="false"/>
      <protection locked="true" hidden="false"/>
    </xf>
    <xf numFmtId="164" fontId="0" fillId="13" borderId="0" xfId="0" applyFont="false" applyBorder="false" applyAlignment="false" applyProtection="false">
      <alignment horizontal="general" vertical="bottom" textRotation="0" wrapText="false" indent="0" shrinkToFit="false"/>
      <protection locked="true" hidden="false"/>
    </xf>
    <xf numFmtId="164" fontId="28" fillId="13" borderId="0" xfId="0" applyFont="true" applyBorder="false" applyAlignment="true" applyProtection="false">
      <alignment horizontal="left" vertical="center" textRotation="0" wrapText="false" indent="0" shrinkToFit="false"/>
      <protection locked="true" hidden="false"/>
    </xf>
    <xf numFmtId="164" fontId="28" fillId="0" borderId="0" xfId="0" applyFont="true" applyBorder="false" applyAlignment="true" applyProtection="false">
      <alignment horizontal="left" vertical="center" textRotation="0" wrapText="false" indent="0" shrinkToFit="false"/>
      <protection locked="true" hidden="false"/>
    </xf>
    <xf numFmtId="164" fontId="0" fillId="0" borderId="0" xfId="0" applyFont="false" applyBorder="tru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left" vertical="center" textRotation="0" wrapText="false" indent="0" shrinkToFit="false"/>
      <protection locked="true" hidden="false"/>
    </xf>
    <xf numFmtId="164" fontId="0" fillId="0" borderId="14" xfId="0" applyFont="false" applyBorder="true" applyAlignment="false" applyProtection="false">
      <alignment horizontal="general" vertical="bottom" textRotation="0" wrapText="false" indent="0" shrinkToFit="false"/>
      <protection locked="true" hidden="false"/>
    </xf>
    <xf numFmtId="164" fontId="0" fillId="0" borderId="15" xfId="0" applyFont="false" applyBorder="true" applyAlignment="false" applyProtection="false">
      <alignment horizontal="general" vertical="bottom" textRotation="0" wrapText="false" indent="0" shrinkToFit="false"/>
      <protection locked="true" hidden="false"/>
    </xf>
    <xf numFmtId="164" fontId="0" fillId="0" borderId="16" xfId="0" applyFont="false" applyBorder="true" applyAlignment="false" applyProtection="false">
      <alignment horizontal="general" vertical="bottom" textRotation="0" wrapText="false" indent="0" shrinkToFit="false"/>
      <protection locked="true" hidden="false"/>
    </xf>
    <xf numFmtId="164" fontId="0" fillId="0" borderId="17" xfId="0" applyFont="false" applyBorder="true" applyAlignment="false" applyProtection="false">
      <alignment horizontal="general" vertical="bottom" textRotation="0" wrapText="false" indent="0" shrinkToFit="false"/>
      <protection locked="true" hidden="false"/>
    </xf>
    <xf numFmtId="164" fontId="33" fillId="0" borderId="0" xfId="0" applyFont="true" applyBorder="true" applyAlignment="true" applyProtection="false">
      <alignment horizontal="left" vertical="center" textRotation="0" wrapText="false" indent="0" shrinkToFit="false"/>
      <protection locked="true" hidden="false"/>
    </xf>
    <xf numFmtId="164" fontId="0" fillId="0" borderId="18" xfId="0" applyFont="false" applyBorder="true" applyAlignment="false" applyProtection="false">
      <alignment horizontal="general" vertical="bottom" textRotation="0" wrapText="false" indent="0" shrinkToFit="false"/>
      <protection locked="true" hidden="false"/>
    </xf>
    <xf numFmtId="164" fontId="34" fillId="0" borderId="0" xfId="0" applyFont="true" applyBorder="false" applyAlignment="true" applyProtection="false">
      <alignment horizontal="left" vertical="center" textRotation="0" wrapText="false" indent="0" shrinkToFit="false"/>
      <protection locked="true" hidden="false"/>
    </xf>
    <xf numFmtId="164" fontId="35" fillId="0" borderId="0" xfId="0" applyFont="true" applyBorder="false" applyAlignment="true" applyProtection="false">
      <alignment horizontal="left" vertical="center" textRotation="0" wrapText="false" indent="0" shrinkToFit="false"/>
      <protection locked="true" hidden="false"/>
    </xf>
    <xf numFmtId="164" fontId="36" fillId="0" borderId="0" xfId="0" applyFont="true" applyBorder="true" applyAlignment="true" applyProtection="false">
      <alignment horizontal="left" vertical="top" textRotation="0" wrapText="false" indent="0" shrinkToFit="false"/>
      <protection locked="true" hidden="false"/>
    </xf>
    <xf numFmtId="164" fontId="37" fillId="0" borderId="0" xfId="0" applyFont="true" applyBorder="true" applyAlignment="true" applyProtection="false">
      <alignment horizontal="left" vertical="center" textRotation="0" wrapText="false" indent="0" shrinkToFit="false"/>
      <protection locked="true" hidden="false"/>
    </xf>
    <xf numFmtId="164" fontId="38" fillId="0" borderId="0" xfId="0" applyFont="true" applyBorder="true" applyAlignment="true" applyProtection="false">
      <alignment horizontal="left" vertical="top" textRotation="0" wrapText="true" indent="0" shrinkToFit="false"/>
      <protection locked="true" hidden="false"/>
    </xf>
    <xf numFmtId="164" fontId="39" fillId="0" borderId="0" xfId="0" applyFont="true" applyBorder="true" applyAlignment="true" applyProtection="false">
      <alignment horizontal="left" vertical="top" textRotation="0" wrapText="false" indent="0" shrinkToFit="false"/>
      <protection locked="true" hidden="false"/>
    </xf>
    <xf numFmtId="164" fontId="39" fillId="0" borderId="0" xfId="0" applyFont="true" applyBorder="true" applyAlignment="true" applyProtection="false">
      <alignment horizontal="left" vertical="top" textRotation="0" wrapText="true" indent="0" shrinkToFit="false"/>
      <protection locked="true" hidden="false"/>
    </xf>
    <xf numFmtId="164" fontId="36" fillId="0" borderId="0" xfId="0" applyFont="true" applyBorder="true" applyAlignment="true" applyProtection="false">
      <alignment horizontal="left" vertical="center" textRotation="0" wrapText="false" indent="0" shrinkToFit="false"/>
      <protection locked="true" hidden="false"/>
    </xf>
    <xf numFmtId="164" fontId="37" fillId="8" borderId="0" xfId="0" applyFont="true" applyBorder="true" applyAlignment="true" applyProtection="true">
      <alignment horizontal="left" vertical="center" textRotation="0" wrapText="false" indent="0" shrinkToFit="false"/>
      <protection locked="false" hidden="false"/>
    </xf>
    <xf numFmtId="165" fontId="37" fillId="8" borderId="0" xfId="0" applyFont="true" applyBorder="true" applyAlignment="true" applyProtection="true">
      <alignment horizontal="left" vertical="center" textRotation="0" wrapText="false" indent="0" shrinkToFit="false"/>
      <protection locked="false" hidden="false"/>
    </xf>
    <xf numFmtId="164" fontId="37" fillId="0" borderId="0" xfId="0" applyFont="true" applyBorder="true" applyAlignment="true" applyProtection="false">
      <alignment horizontal="left" vertical="center" textRotation="0" wrapText="true" indent="0" shrinkToFit="false"/>
      <protection locked="true" hidden="false"/>
    </xf>
    <xf numFmtId="164" fontId="0" fillId="0" borderId="19" xfId="0" applyFont="false" applyBorder="tru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center" textRotation="0" wrapText="false" indent="0" shrinkToFit="false"/>
      <protection locked="true" hidden="false"/>
    </xf>
    <xf numFmtId="164" fontId="0" fillId="0" borderId="17" xfId="0" applyFont="true" applyBorder="true" applyAlignment="true" applyProtection="false">
      <alignment horizontal="general" vertical="center" textRotation="0" wrapText="false" indent="0" shrinkToFit="false"/>
      <protection locked="true" hidden="false"/>
    </xf>
    <xf numFmtId="164" fontId="0" fillId="0" borderId="0" xfId="0" applyFont="true" applyBorder="true" applyAlignment="true" applyProtection="false">
      <alignment horizontal="general" vertical="center" textRotation="0" wrapText="false" indent="0" shrinkToFit="false"/>
      <protection locked="true" hidden="false"/>
    </xf>
    <xf numFmtId="164" fontId="40" fillId="0" borderId="20" xfId="0" applyFont="true" applyBorder="true" applyAlignment="true" applyProtection="false">
      <alignment horizontal="left" vertical="center" textRotation="0" wrapText="false" indent="0" shrinkToFit="false"/>
      <protection locked="true" hidden="false"/>
    </xf>
    <xf numFmtId="164" fontId="0" fillId="0" borderId="20" xfId="0" applyFont="true" applyBorder="true" applyAlignment="true" applyProtection="false">
      <alignment horizontal="general" vertical="center" textRotation="0" wrapText="false" indent="0" shrinkToFit="false"/>
      <protection locked="true" hidden="false"/>
    </xf>
    <xf numFmtId="166" fontId="40" fillId="0" borderId="20" xfId="0" applyFont="true" applyBorder="true" applyAlignment="true" applyProtection="false">
      <alignment horizontal="general" vertical="center" textRotation="0" wrapText="false" indent="0" shrinkToFit="false"/>
      <protection locked="true" hidden="false"/>
    </xf>
    <xf numFmtId="164" fontId="0" fillId="0" borderId="18" xfId="0" applyFont="true" applyBorder="true" applyAlignment="true" applyProtection="false">
      <alignment horizontal="general" vertical="center" textRotation="0" wrapText="false" indent="0" shrinkToFit="false"/>
      <protection locked="true" hidden="false"/>
    </xf>
    <xf numFmtId="164" fontId="41" fillId="0" borderId="0" xfId="0" applyFont="true" applyBorder="true" applyAlignment="true" applyProtection="false">
      <alignment horizontal="right" vertical="center" textRotation="0" wrapText="false" indent="0" shrinkToFit="false"/>
      <protection locked="true" hidden="false"/>
    </xf>
    <xf numFmtId="164" fontId="41" fillId="0" borderId="0" xfId="0" applyFont="true" applyBorder="false" applyAlignment="true" applyProtection="false">
      <alignment horizontal="general" vertical="center" textRotation="0" wrapText="false" indent="0" shrinkToFit="false"/>
      <protection locked="true" hidden="false"/>
    </xf>
    <xf numFmtId="164" fontId="41" fillId="0" borderId="17" xfId="0" applyFont="true" applyBorder="true" applyAlignment="true" applyProtection="false">
      <alignment horizontal="general" vertical="center" textRotation="0" wrapText="false" indent="0" shrinkToFit="false"/>
      <protection locked="true" hidden="false"/>
    </xf>
    <xf numFmtId="164" fontId="41" fillId="0" borderId="0" xfId="0" applyFont="true" applyBorder="true" applyAlignment="true" applyProtection="false">
      <alignment horizontal="general" vertical="center" textRotation="0" wrapText="false" indent="0" shrinkToFit="false"/>
      <protection locked="true" hidden="false"/>
    </xf>
    <xf numFmtId="164" fontId="41" fillId="0" borderId="0" xfId="0" applyFont="true" applyBorder="true" applyAlignment="true" applyProtection="false">
      <alignment horizontal="left" vertical="center" textRotation="0" wrapText="false" indent="0" shrinkToFit="false"/>
      <protection locked="true" hidden="false"/>
    </xf>
    <xf numFmtId="167" fontId="41" fillId="0" borderId="0" xfId="0" applyFont="true" applyBorder="true" applyAlignment="true" applyProtection="false">
      <alignment horizontal="center" vertical="center" textRotation="0" wrapText="false" indent="0" shrinkToFit="false"/>
      <protection locked="true" hidden="false"/>
    </xf>
    <xf numFmtId="166" fontId="38" fillId="0" borderId="0" xfId="0" applyFont="true" applyBorder="true" applyAlignment="true" applyProtection="false">
      <alignment horizontal="general" vertical="center" textRotation="0" wrapText="false" indent="0" shrinkToFit="false"/>
      <protection locked="true" hidden="false"/>
    </xf>
    <xf numFmtId="164" fontId="41" fillId="0" borderId="18" xfId="0" applyFont="true" applyBorder="true" applyAlignment="true" applyProtection="false">
      <alignment horizontal="general" vertical="center" textRotation="0" wrapText="false" indent="0" shrinkToFit="false"/>
      <protection locked="true" hidden="false"/>
    </xf>
    <xf numFmtId="164" fontId="0" fillId="24" borderId="0" xfId="0" applyFont="true" applyBorder="true" applyAlignment="true" applyProtection="false">
      <alignment horizontal="general" vertical="center" textRotation="0" wrapText="false" indent="0" shrinkToFit="false"/>
      <protection locked="true" hidden="false"/>
    </xf>
    <xf numFmtId="164" fontId="39" fillId="24" borderId="21" xfId="0" applyFont="true" applyBorder="true" applyAlignment="true" applyProtection="false">
      <alignment horizontal="left" vertical="center" textRotation="0" wrapText="false" indent="0" shrinkToFit="false"/>
      <protection locked="true" hidden="false"/>
    </xf>
    <xf numFmtId="164" fontId="0" fillId="24" borderId="22" xfId="0" applyFont="true" applyBorder="true" applyAlignment="true" applyProtection="false">
      <alignment horizontal="general" vertical="center" textRotation="0" wrapText="false" indent="0" shrinkToFit="false"/>
      <protection locked="true" hidden="false"/>
    </xf>
    <xf numFmtId="164" fontId="39" fillId="24" borderId="22" xfId="0" applyFont="true" applyBorder="true" applyAlignment="true" applyProtection="false">
      <alignment horizontal="center" vertical="center" textRotation="0" wrapText="false" indent="0" shrinkToFit="false"/>
      <protection locked="true" hidden="false"/>
    </xf>
    <xf numFmtId="164" fontId="39" fillId="24" borderId="22" xfId="0" applyFont="true" applyBorder="true" applyAlignment="true" applyProtection="false">
      <alignment horizontal="left" vertical="center" textRotation="0" wrapText="false" indent="0" shrinkToFit="false"/>
      <protection locked="true" hidden="false"/>
    </xf>
    <xf numFmtId="166" fontId="39" fillId="24" borderId="23" xfId="0" applyFont="true" applyBorder="true" applyAlignment="true" applyProtection="false">
      <alignment horizontal="general" vertical="center" textRotation="0" wrapText="false" indent="0" shrinkToFit="false"/>
      <protection locked="true" hidden="false"/>
    </xf>
    <xf numFmtId="164" fontId="0" fillId="24" borderId="18" xfId="0" applyFont="true" applyBorder="true" applyAlignment="true" applyProtection="false">
      <alignment horizontal="general" vertical="center" textRotation="0" wrapText="false" indent="0" shrinkToFit="false"/>
      <protection locked="true" hidden="false"/>
    </xf>
    <xf numFmtId="164" fontId="0" fillId="0" borderId="24" xfId="0" applyFont="true" applyBorder="true" applyAlignment="true" applyProtection="false">
      <alignment horizontal="general" vertical="center" textRotation="0" wrapText="false" indent="0" shrinkToFit="false"/>
      <protection locked="true" hidden="false"/>
    </xf>
    <xf numFmtId="164" fontId="0" fillId="0" borderId="25" xfId="0" applyFont="true" applyBorder="true" applyAlignment="true" applyProtection="false">
      <alignment horizontal="general" vertical="center" textRotation="0" wrapText="false" indent="0" shrinkToFit="false"/>
      <protection locked="true" hidden="false"/>
    </xf>
    <xf numFmtId="164" fontId="0" fillId="0" borderId="26" xfId="0" applyFont="true" applyBorder="true" applyAlignment="true" applyProtection="false">
      <alignment horizontal="general" vertical="center" textRotation="0" wrapText="false" indent="0" shrinkToFit="false"/>
      <protection locked="true" hidden="false"/>
    </xf>
    <xf numFmtId="164" fontId="0" fillId="0" borderId="14" xfId="0" applyFont="true" applyBorder="true" applyAlignment="true" applyProtection="false">
      <alignment horizontal="general" vertical="center" textRotation="0" wrapText="false" indent="0" shrinkToFit="false"/>
      <protection locked="true" hidden="false"/>
    </xf>
    <xf numFmtId="164" fontId="0" fillId="0" borderId="15" xfId="0" applyFont="true" applyBorder="true" applyAlignment="true" applyProtection="false">
      <alignment horizontal="general" vertical="center" textRotation="0" wrapText="false" indent="0" shrinkToFit="false"/>
      <protection locked="true" hidden="false"/>
    </xf>
    <xf numFmtId="164" fontId="33" fillId="0" borderId="0" xfId="0" applyFont="true" applyBorder="false" applyAlignment="true" applyProtection="false">
      <alignment horizontal="left" vertical="center" textRotation="0" wrapText="false" indent="0" shrinkToFit="false"/>
      <protection locked="true" hidden="false"/>
    </xf>
    <xf numFmtId="164" fontId="37" fillId="0" borderId="0" xfId="0" applyFont="true" applyBorder="false" applyAlignment="true" applyProtection="false">
      <alignment horizontal="general" vertical="center" textRotation="0" wrapText="false" indent="0" shrinkToFit="false"/>
      <protection locked="true" hidden="false"/>
    </xf>
    <xf numFmtId="164" fontId="37" fillId="0" borderId="17" xfId="0" applyFont="true" applyBorder="true" applyAlignment="true" applyProtection="false">
      <alignment horizontal="general" vertical="center" textRotation="0" wrapText="false" indent="0" shrinkToFit="false"/>
      <protection locked="true" hidden="false"/>
    </xf>
    <xf numFmtId="164" fontId="36" fillId="0" borderId="0" xfId="0" applyFont="true" applyBorder="false" applyAlignment="true" applyProtection="false">
      <alignment horizontal="left" vertical="center" textRotation="0" wrapText="false" indent="0" shrinkToFit="false"/>
      <protection locked="true" hidden="false"/>
    </xf>
    <xf numFmtId="164" fontId="39" fillId="0" borderId="0" xfId="0" applyFont="true" applyBorder="false" applyAlignment="true" applyProtection="false">
      <alignment horizontal="general" vertical="center" textRotation="0" wrapText="false" indent="0" shrinkToFit="false"/>
      <protection locked="true" hidden="false"/>
    </xf>
    <xf numFmtId="164" fontId="39" fillId="0" borderId="17" xfId="0" applyFont="true" applyBorder="true" applyAlignment="true" applyProtection="false">
      <alignment horizontal="general" vertical="center" textRotation="0" wrapText="false" indent="0" shrinkToFit="false"/>
      <protection locked="true" hidden="false"/>
    </xf>
    <xf numFmtId="164" fontId="39" fillId="0" borderId="0" xfId="0" applyFont="true" applyBorder="false" applyAlignment="true" applyProtection="false">
      <alignment horizontal="left" vertical="center" textRotation="0" wrapText="false" indent="0" shrinkToFit="false"/>
      <protection locked="true" hidden="false"/>
    </xf>
    <xf numFmtId="164" fontId="39" fillId="0" borderId="0" xfId="0" applyFont="true" applyBorder="true" applyAlignment="true" applyProtection="false">
      <alignment horizontal="left" vertical="center" textRotation="0" wrapText="true" indent="0" shrinkToFit="false"/>
      <protection locked="true" hidden="false"/>
    </xf>
    <xf numFmtId="164" fontId="42" fillId="0" borderId="0" xfId="0" applyFont="true" applyBorder="false" applyAlignment="true" applyProtection="false">
      <alignment horizontal="general" vertical="center" textRotation="0" wrapText="false" indent="0" shrinkToFit="false"/>
      <protection locked="true" hidden="false"/>
    </xf>
    <xf numFmtId="168" fontId="37" fillId="0" borderId="0" xfId="0" applyFont="true" applyBorder="true" applyAlignment="true" applyProtection="false">
      <alignment horizontal="left" vertical="center" textRotation="0" wrapText="false" indent="0" shrinkToFit="false"/>
      <protection locked="true" hidden="false"/>
    </xf>
    <xf numFmtId="164" fontId="37" fillId="0" borderId="0" xfId="0" applyFont="true" applyBorder="true" applyAlignment="true" applyProtection="false">
      <alignment horizontal="general" vertical="center" textRotation="0" wrapText="false" indent="0" shrinkToFit="false"/>
      <protection locked="true" hidden="false"/>
    </xf>
    <xf numFmtId="164" fontId="43" fillId="0" borderId="27" xfId="0" applyFont="true" applyBorder="true" applyAlignment="true" applyProtection="false">
      <alignment horizontal="center" vertical="center" textRotation="0" wrapText="false" indent="0" shrinkToFit="false"/>
      <protection locked="true" hidden="false"/>
    </xf>
    <xf numFmtId="164" fontId="0" fillId="0" borderId="28" xfId="0" applyFont="true" applyBorder="true" applyAlignment="true" applyProtection="false">
      <alignment horizontal="general" vertical="center" textRotation="0" wrapText="false" indent="0" shrinkToFit="false"/>
      <protection locked="true" hidden="false"/>
    </xf>
    <xf numFmtId="164" fontId="0" fillId="0" borderId="29" xfId="0" applyFont="true" applyBorder="true" applyAlignment="true" applyProtection="false">
      <alignment horizontal="general" vertical="center" textRotation="0" wrapText="false" indent="0" shrinkToFit="false"/>
      <protection locked="true" hidden="false"/>
    </xf>
    <xf numFmtId="164" fontId="0" fillId="0" borderId="30" xfId="0" applyFont="true" applyBorder="true" applyAlignment="true" applyProtection="false">
      <alignment horizontal="general" vertical="center" textRotation="0" wrapText="false" indent="0" shrinkToFit="false"/>
      <protection locked="true" hidden="false"/>
    </xf>
    <xf numFmtId="164" fontId="37" fillId="24" borderId="21" xfId="0" applyFont="true" applyBorder="true" applyAlignment="true" applyProtection="false">
      <alignment horizontal="center" vertical="center" textRotation="0" wrapText="false" indent="0" shrinkToFit="false"/>
      <protection locked="true" hidden="false"/>
    </xf>
    <xf numFmtId="164" fontId="37" fillId="24" borderId="22" xfId="0" applyFont="true" applyBorder="true" applyAlignment="true" applyProtection="false">
      <alignment horizontal="center" vertical="center" textRotation="0" wrapText="false" indent="0" shrinkToFit="false"/>
      <protection locked="true" hidden="false"/>
    </xf>
    <xf numFmtId="164" fontId="37" fillId="24" borderId="22" xfId="0" applyFont="true" applyBorder="true" applyAlignment="true" applyProtection="false">
      <alignment horizontal="right" vertical="center" textRotation="0" wrapText="false" indent="0" shrinkToFit="false"/>
      <protection locked="true" hidden="false"/>
    </xf>
    <xf numFmtId="164" fontId="37" fillId="24" borderId="23" xfId="0" applyFont="true" applyBorder="true" applyAlignment="true" applyProtection="false">
      <alignment horizontal="center" vertical="center" textRotation="0" wrapText="false" indent="0" shrinkToFit="false"/>
      <protection locked="true" hidden="false"/>
    </xf>
    <xf numFmtId="164" fontId="36" fillId="0" borderId="31" xfId="0" applyFont="true" applyBorder="true" applyAlignment="true" applyProtection="false">
      <alignment horizontal="center" vertical="center" textRotation="0" wrapText="true" indent="0" shrinkToFit="false"/>
      <protection locked="true" hidden="false"/>
    </xf>
    <xf numFmtId="164" fontId="36" fillId="0" borderId="32" xfId="0" applyFont="true" applyBorder="true" applyAlignment="true" applyProtection="false">
      <alignment horizontal="center" vertical="center" textRotation="0" wrapText="true" indent="0" shrinkToFit="false"/>
      <protection locked="true" hidden="false"/>
    </xf>
    <xf numFmtId="164" fontId="36" fillId="0" borderId="33" xfId="0" applyFont="true" applyBorder="true" applyAlignment="true" applyProtection="false">
      <alignment horizontal="center" vertical="center" textRotation="0" wrapText="true" indent="0" shrinkToFit="false"/>
      <protection locked="true" hidden="false"/>
    </xf>
    <xf numFmtId="164" fontId="0" fillId="0" borderId="27" xfId="0" applyFont="true" applyBorder="true" applyAlignment="true" applyProtection="false">
      <alignment horizontal="general" vertical="center" textRotation="0" wrapText="false" indent="0" shrinkToFit="false"/>
      <protection locked="true" hidden="false"/>
    </xf>
    <xf numFmtId="164" fontId="44" fillId="0" borderId="0" xfId="0" applyFont="true" applyBorder="false" applyAlignment="true" applyProtection="false">
      <alignment horizontal="left" vertical="center" textRotation="0" wrapText="false" indent="0" shrinkToFit="false"/>
      <protection locked="true" hidden="false"/>
    </xf>
    <xf numFmtId="164" fontId="44" fillId="0" borderId="0" xfId="0" applyFont="true" applyBorder="false" applyAlignment="true" applyProtection="false">
      <alignment horizontal="general" vertical="center" textRotation="0" wrapText="false" indent="0" shrinkToFit="false"/>
      <protection locked="true" hidden="false"/>
    </xf>
    <xf numFmtId="166" fontId="44" fillId="0" borderId="0" xfId="0" applyFont="true" applyBorder="true" applyAlignment="true" applyProtection="false">
      <alignment horizontal="right" vertical="center" textRotation="0" wrapText="false" indent="0" shrinkToFit="false"/>
      <protection locked="true" hidden="false"/>
    </xf>
    <xf numFmtId="166" fontId="44" fillId="0" borderId="0" xfId="0" applyFont="true" applyBorder="true" applyAlignment="true" applyProtection="false">
      <alignment horizontal="general" vertical="center" textRotation="0" wrapText="false" indent="0" shrinkToFit="false"/>
      <protection locked="true" hidden="false"/>
    </xf>
    <xf numFmtId="164" fontId="39" fillId="0" borderId="0" xfId="0" applyFont="true" applyBorder="false" applyAlignment="true" applyProtection="false">
      <alignment horizontal="center" vertical="center" textRotation="0" wrapText="false" indent="0" shrinkToFit="false"/>
      <protection locked="true" hidden="false"/>
    </xf>
    <xf numFmtId="166" fontId="43" fillId="0" borderId="34" xfId="0" applyFont="true" applyBorder="true" applyAlignment="true" applyProtection="false">
      <alignment horizontal="general" vertical="center" textRotation="0" wrapText="false" indent="0" shrinkToFit="false"/>
      <protection locked="true" hidden="false"/>
    </xf>
    <xf numFmtId="166" fontId="43" fillId="0" borderId="0" xfId="0" applyFont="true" applyBorder="true" applyAlignment="true" applyProtection="false">
      <alignment horizontal="general" vertical="center" textRotation="0" wrapText="false" indent="0" shrinkToFit="false"/>
      <protection locked="true" hidden="false"/>
    </xf>
    <xf numFmtId="169" fontId="43" fillId="0" borderId="0" xfId="0" applyFont="true" applyBorder="true" applyAlignment="true" applyProtection="false">
      <alignment horizontal="general" vertical="center" textRotation="0" wrapText="false" indent="0" shrinkToFit="false"/>
      <protection locked="true" hidden="false"/>
    </xf>
    <xf numFmtId="166" fontId="43" fillId="0" borderId="30" xfId="0" applyFont="true" applyBorder="true" applyAlignment="true" applyProtection="false">
      <alignment horizontal="general" vertical="center" textRotation="0" wrapText="false" indent="0" shrinkToFit="false"/>
      <protection locked="true" hidden="false"/>
    </xf>
    <xf numFmtId="164" fontId="45" fillId="0" borderId="0" xfId="0" applyFont="true" applyBorder="false" applyAlignment="true" applyProtection="false">
      <alignment horizontal="left" vertical="center" textRotation="0" wrapText="false" indent="0" shrinkToFit="false"/>
      <protection locked="true" hidden="false"/>
    </xf>
    <xf numFmtId="164" fontId="46" fillId="0" borderId="0" xfId="20" applyFont="true" applyBorder="true" applyAlignment="true" applyProtection="true">
      <alignment horizontal="center" vertical="center" textRotation="0" wrapText="false" indent="0" shrinkToFit="false"/>
      <protection locked="true" hidden="false"/>
    </xf>
    <xf numFmtId="164" fontId="47" fillId="0" borderId="17" xfId="0" applyFont="true" applyBorder="true" applyAlignment="true" applyProtection="false">
      <alignment horizontal="general" vertical="center" textRotation="0" wrapText="false" indent="0" shrinkToFit="false"/>
      <protection locked="true" hidden="false"/>
    </xf>
    <xf numFmtId="164" fontId="48" fillId="0" borderId="0" xfId="0" applyFont="true" applyBorder="false" applyAlignment="true" applyProtection="false">
      <alignment horizontal="general" vertical="center" textRotation="0" wrapText="false" indent="0" shrinkToFit="false"/>
      <protection locked="true" hidden="false"/>
    </xf>
    <xf numFmtId="164" fontId="48" fillId="0" borderId="0" xfId="0" applyFont="true" applyBorder="true" applyAlignment="true" applyProtection="false">
      <alignment horizontal="left" vertical="center" textRotation="0" wrapText="true" indent="0" shrinkToFit="false"/>
      <protection locked="true" hidden="false"/>
    </xf>
    <xf numFmtId="164" fontId="49" fillId="0" borderId="0" xfId="0" applyFont="true" applyBorder="false" applyAlignment="true" applyProtection="false">
      <alignment horizontal="general" vertical="center" textRotation="0" wrapText="false" indent="0" shrinkToFit="false"/>
      <protection locked="true" hidden="false"/>
    </xf>
    <xf numFmtId="166" fontId="49" fillId="0" borderId="0" xfId="0" applyFont="true" applyBorder="true" applyAlignment="true" applyProtection="false">
      <alignment horizontal="general" vertical="center" textRotation="0" wrapText="false" indent="0" shrinkToFit="false"/>
      <protection locked="true" hidden="false"/>
    </xf>
    <xf numFmtId="164" fontId="50" fillId="0" borderId="0" xfId="0" applyFont="true" applyBorder="false" applyAlignment="true" applyProtection="false">
      <alignment horizontal="center" vertical="center" textRotation="0" wrapText="false" indent="0" shrinkToFit="false"/>
      <protection locked="true" hidden="false"/>
    </xf>
    <xf numFmtId="166" fontId="51" fillId="0" borderId="34" xfId="0" applyFont="true" applyBorder="true" applyAlignment="true" applyProtection="false">
      <alignment horizontal="general" vertical="center" textRotation="0" wrapText="false" indent="0" shrinkToFit="false"/>
      <protection locked="true" hidden="false"/>
    </xf>
    <xf numFmtId="166" fontId="51" fillId="0" borderId="0" xfId="0" applyFont="true" applyBorder="true" applyAlignment="true" applyProtection="false">
      <alignment horizontal="general" vertical="center" textRotation="0" wrapText="false" indent="0" shrinkToFit="false"/>
      <protection locked="true" hidden="false"/>
    </xf>
    <xf numFmtId="169" fontId="51" fillId="0" borderId="0" xfId="0" applyFont="true" applyBorder="true" applyAlignment="true" applyProtection="false">
      <alignment horizontal="general" vertical="center" textRotation="0" wrapText="false" indent="0" shrinkToFit="false"/>
      <protection locked="true" hidden="false"/>
    </xf>
    <xf numFmtId="166" fontId="51" fillId="0" borderId="30" xfId="0" applyFont="true" applyBorder="true" applyAlignment="true" applyProtection="false">
      <alignment horizontal="general" vertical="center" textRotation="0" wrapText="false" indent="0" shrinkToFit="false"/>
      <protection locked="true" hidden="false"/>
    </xf>
    <xf numFmtId="164" fontId="47" fillId="0" borderId="0" xfId="0" applyFont="true" applyBorder="false" applyAlignment="true" applyProtection="false">
      <alignment horizontal="general" vertical="center" textRotation="0" wrapText="false" indent="0" shrinkToFit="false"/>
      <protection locked="true" hidden="false"/>
    </xf>
    <xf numFmtId="164" fontId="47" fillId="0" borderId="0" xfId="0" applyFont="true" applyBorder="false" applyAlignment="true" applyProtection="false">
      <alignment horizontal="left" vertical="center" textRotation="0" wrapText="false" indent="0" shrinkToFit="false"/>
      <protection locked="true" hidden="false"/>
    </xf>
    <xf numFmtId="166" fontId="51" fillId="0" borderId="35" xfId="0" applyFont="true" applyBorder="true" applyAlignment="true" applyProtection="false">
      <alignment horizontal="general" vertical="center" textRotation="0" wrapText="false" indent="0" shrinkToFit="false"/>
      <protection locked="true" hidden="false"/>
    </xf>
    <xf numFmtId="166" fontId="51" fillId="0" borderId="36" xfId="0" applyFont="true" applyBorder="true" applyAlignment="true" applyProtection="false">
      <alignment horizontal="general" vertical="center" textRotation="0" wrapText="false" indent="0" shrinkToFit="false"/>
      <protection locked="true" hidden="false"/>
    </xf>
    <xf numFmtId="169" fontId="51" fillId="0" borderId="36" xfId="0" applyFont="true" applyBorder="true" applyAlignment="true" applyProtection="false">
      <alignment horizontal="general" vertical="center" textRotation="0" wrapText="false" indent="0" shrinkToFit="false"/>
      <protection locked="true" hidden="false"/>
    </xf>
    <xf numFmtId="166" fontId="51" fillId="0" borderId="37" xfId="0" applyFont="true" applyBorder="true" applyAlignment="true" applyProtection="false">
      <alignment horizontal="general" vertical="center" textRotation="0" wrapText="false" indent="0" shrinkToFit="false"/>
      <protection locked="true" hidden="false"/>
    </xf>
    <xf numFmtId="164" fontId="0" fillId="0" borderId="0" xfId="0" applyFont="false" applyBorder="false" applyAlignment="false" applyProtection="true">
      <alignment horizontal="general" vertical="bottom" textRotation="0" wrapText="false" indent="0" shrinkToFit="false"/>
      <protection locked="false" hidden="false"/>
    </xf>
    <xf numFmtId="164" fontId="29" fillId="13" borderId="0" xfId="0" applyFont="true" applyBorder="false" applyAlignment="true" applyProtection="false">
      <alignment horizontal="general" vertical="center" textRotation="0" wrapText="false" indent="0" shrinkToFit="false"/>
      <protection locked="true" hidden="false"/>
    </xf>
    <xf numFmtId="164" fontId="30" fillId="13" borderId="0" xfId="0" applyFont="true" applyBorder="false" applyAlignment="true" applyProtection="false">
      <alignment horizontal="left" vertical="center" textRotation="0" wrapText="false" indent="0" shrinkToFit="false"/>
      <protection locked="true" hidden="false"/>
    </xf>
    <xf numFmtId="164" fontId="29" fillId="13" borderId="0" xfId="0" applyFont="true" applyBorder="false" applyAlignment="true" applyProtection="true">
      <alignment horizontal="general" vertical="center" textRotation="0" wrapText="false" indent="0" shrinkToFit="false"/>
      <protection locked="false" hidden="false"/>
    </xf>
    <xf numFmtId="164" fontId="0" fillId="0" borderId="15" xfId="0" applyFont="false" applyBorder="true" applyAlignment="false" applyProtection="true">
      <alignment horizontal="general" vertical="bottom" textRotation="0" wrapText="false" indent="0" shrinkToFit="false"/>
      <protection locked="false" hidden="false"/>
    </xf>
    <xf numFmtId="164" fontId="0" fillId="0" borderId="0" xfId="0" applyFont="false" applyBorder="true" applyAlignment="false" applyProtection="true">
      <alignment horizontal="general" vertical="bottom" textRotation="0" wrapText="false" indent="0" shrinkToFit="false"/>
      <protection locked="false" hidden="false"/>
    </xf>
    <xf numFmtId="164" fontId="36" fillId="0" borderId="0" xfId="0" applyFont="true" applyBorder="true" applyAlignment="true" applyProtection="false">
      <alignment horizontal="left" vertical="center" textRotation="0" wrapText="true" indent="0" shrinkToFit="false"/>
      <protection locked="true" hidden="false"/>
    </xf>
    <xf numFmtId="164" fontId="0" fillId="0" borderId="0" xfId="0" applyFont="true" applyBorder="true" applyAlignment="true" applyProtection="true">
      <alignment horizontal="general" vertical="center" textRotation="0" wrapText="false" indent="0" shrinkToFit="false"/>
      <protection locked="false" hidden="false"/>
    </xf>
    <xf numFmtId="164" fontId="36" fillId="0" borderId="0" xfId="0" applyFont="true" applyBorder="true" applyAlignment="true" applyProtection="true">
      <alignment horizontal="left" vertical="center" textRotation="0" wrapText="false" indent="0" shrinkToFit="false"/>
      <protection locked="false" hidden="false"/>
    </xf>
    <xf numFmtId="164" fontId="0" fillId="0" borderId="0" xfId="0" applyFont="true" applyBorder="false" applyAlignment="true" applyProtection="false">
      <alignment horizontal="general" vertical="center" textRotation="0" wrapText="true" indent="0" shrinkToFit="false"/>
      <protection locked="true" hidden="false"/>
    </xf>
    <xf numFmtId="164" fontId="0" fillId="0" borderId="17" xfId="0" applyFont="true" applyBorder="true" applyAlignment="true" applyProtection="false">
      <alignment horizontal="general" vertical="center" textRotation="0" wrapText="true" indent="0" shrinkToFit="false"/>
      <protection locked="true" hidden="false"/>
    </xf>
    <xf numFmtId="164" fontId="0" fillId="0" borderId="0" xfId="0" applyFont="true" applyBorder="true" applyAlignment="true" applyProtection="false">
      <alignment horizontal="general" vertical="center" textRotation="0" wrapText="true" indent="0" shrinkToFit="false"/>
      <protection locked="true" hidden="false"/>
    </xf>
    <xf numFmtId="164" fontId="0" fillId="0" borderId="0" xfId="0" applyFont="true" applyBorder="true" applyAlignment="true" applyProtection="true">
      <alignment horizontal="general" vertical="center" textRotation="0" wrapText="true" indent="0" shrinkToFit="false"/>
      <protection locked="false" hidden="false"/>
    </xf>
    <xf numFmtId="164" fontId="0" fillId="0" borderId="18" xfId="0" applyFont="true" applyBorder="true" applyAlignment="true" applyProtection="false">
      <alignment horizontal="general" vertical="center" textRotation="0" wrapText="true" indent="0" shrinkToFit="false"/>
      <protection locked="true" hidden="false"/>
    </xf>
    <xf numFmtId="164" fontId="0" fillId="0" borderId="28" xfId="0" applyFont="true" applyBorder="true" applyAlignment="true" applyProtection="true">
      <alignment horizontal="general" vertical="center" textRotation="0" wrapText="false" indent="0" shrinkToFit="false"/>
      <protection locked="false" hidden="false"/>
    </xf>
    <xf numFmtId="164" fontId="0" fillId="0" borderId="38" xfId="0" applyFont="true" applyBorder="true" applyAlignment="true" applyProtection="false">
      <alignment horizontal="general" vertical="center" textRotation="0" wrapText="false" indent="0" shrinkToFit="false"/>
      <protection locked="true" hidden="false"/>
    </xf>
    <xf numFmtId="164" fontId="40" fillId="0" borderId="0" xfId="0" applyFont="true" applyBorder="true" applyAlignment="true" applyProtection="false">
      <alignment horizontal="left" vertical="center" textRotation="0" wrapText="false" indent="0" shrinkToFit="false"/>
      <protection locked="true" hidden="false"/>
    </xf>
    <xf numFmtId="164" fontId="41" fillId="0" borderId="0" xfId="0" applyFont="true" applyBorder="true" applyAlignment="true" applyProtection="true">
      <alignment horizontal="right" vertical="center" textRotation="0" wrapText="false" indent="0" shrinkToFit="false"/>
      <protection locked="false" hidden="false"/>
    </xf>
    <xf numFmtId="166" fontId="41" fillId="0" borderId="0" xfId="0" applyFont="true" applyBorder="true" applyAlignment="true" applyProtection="false">
      <alignment horizontal="general" vertical="center" textRotation="0" wrapText="false" indent="0" shrinkToFit="false"/>
      <protection locked="true" hidden="false"/>
    </xf>
    <xf numFmtId="167" fontId="41" fillId="0" borderId="0" xfId="0" applyFont="true" applyBorder="true" applyAlignment="true" applyProtection="true">
      <alignment horizontal="right" vertical="center" textRotation="0" wrapText="false" indent="0" shrinkToFit="false"/>
      <protection locked="false" hidden="false"/>
    </xf>
    <xf numFmtId="164" fontId="39" fillId="24" borderId="22" xfId="0" applyFont="true" applyBorder="true" applyAlignment="true" applyProtection="false">
      <alignment horizontal="right" vertical="center" textRotation="0" wrapText="false" indent="0" shrinkToFit="false"/>
      <protection locked="true" hidden="false"/>
    </xf>
    <xf numFmtId="164" fontId="0" fillId="24" borderId="22" xfId="0" applyFont="true" applyBorder="true" applyAlignment="true" applyProtection="true">
      <alignment horizontal="general" vertical="center" textRotation="0" wrapText="false" indent="0" shrinkToFit="false"/>
      <protection locked="false" hidden="false"/>
    </xf>
    <xf numFmtId="166" fontId="39" fillId="24" borderId="22" xfId="0" applyFont="true" applyBorder="true" applyAlignment="true" applyProtection="false">
      <alignment horizontal="general" vertical="center" textRotation="0" wrapText="false" indent="0" shrinkToFit="false"/>
      <protection locked="true" hidden="false"/>
    </xf>
    <xf numFmtId="164" fontId="0" fillId="24" borderId="39" xfId="0" applyFont="true" applyBorder="true" applyAlignment="true" applyProtection="false">
      <alignment horizontal="general" vertical="center" textRotation="0" wrapText="false" indent="0" shrinkToFit="false"/>
      <protection locked="true" hidden="false"/>
    </xf>
    <xf numFmtId="164" fontId="0" fillId="0" borderId="25" xfId="0" applyFont="true" applyBorder="true" applyAlignment="true" applyProtection="true">
      <alignment horizontal="general" vertical="center" textRotation="0" wrapText="false" indent="0" shrinkToFit="false"/>
      <protection locked="false" hidden="false"/>
    </xf>
    <xf numFmtId="164" fontId="0" fillId="0" borderId="15" xfId="0" applyFont="true" applyBorder="true" applyAlignment="true" applyProtection="true">
      <alignment horizontal="general" vertical="center" textRotation="0" wrapText="false" indent="0" shrinkToFit="false"/>
      <protection locked="false" hidden="false"/>
    </xf>
    <xf numFmtId="164" fontId="0" fillId="0" borderId="16" xfId="0" applyFont="true" applyBorder="true" applyAlignment="true" applyProtection="false">
      <alignment horizontal="general" vertical="center" textRotation="0" wrapText="false" indent="0" shrinkToFit="false"/>
      <protection locked="true" hidden="false"/>
    </xf>
    <xf numFmtId="164" fontId="37" fillId="24" borderId="0" xfId="0" applyFont="true" applyBorder="true" applyAlignment="true" applyProtection="false">
      <alignment horizontal="left" vertical="center" textRotation="0" wrapText="false" indent="0" shrinkToFit="false"/>
      <protection locked="true" hidden="false"/>
    </xf>
    <xf numFmtId="164" fontId="0" fillId="24" borderId="0" xfId="0" applyFont="true" applyBorder="true" applyAlignment="true" applyProtection="true">
      <alignment horizontal="general" vertical="center" textRotation="0" wrapText="false" indent="0" shrinkToFit="false"/>
      <protection locked="false" hidden="false"/>
    </xf>
    <xf numFmtId="164" fontId="37" fillId="24" borderId="0" xfId="0" applyFont="true" applyBorder="true" applyAlignment="true" applyProtection="false">
      <alignment horizontal="right" vertical="center" textRotation="0" wrapText="false" indent="0" shrinkToFit="false"/>
      <protection locked="true" hidden="false"/>
    </xf>
    <xf numFmtId="164" fontId="44" fillId="0" borderId="0" xfId="0" applyFont="true" applyBorder="true" applyAlignment="true" applyProtection="false">
      <alignment horizontal="left" vertical="center" textRotation="0" wrapText="false" indent="0" shrinkToFit="false"/>
      <protection locked="true" hidden="false"/>
    </xf>
    <xf numFmtId="164" fontId="52" fillId="0" borderId="0" xfId="0" applyFont="true" applyBorder="false" applyAlignment="true" applyProtection="false">
      <alignment horizontal="general" vertical="center" textRotation="0" wrapText="false" indent="0" shrinkToFit="false"/>
      <protection locked="true" hidden="false"/>
    </xf>
    <xf numFmtId="164" fontId="52" fillId="0" borderId="17" xfId="0" applyFont="true" applyBorder="true" applyAlignment="true" applyProtection="false">
      <alignment horizontal="general" vertical="center" textRotation="0" wrapText="false" indent="0" shrinkToFit="false"/>
      <protection locked="true" hidden="false"/>
    </xf>
    <xf numFmtId="164" fontId="52" fillId="0" borderId="0" xfId="0" applyFont="true" applyBorder="true" applyAlignment="true" applyProtection="false">
      <alignment horizontal="general" vertical="center" textRotation="0" wrapText="false" indent="0" shrinkToFit="false"/>
      <protection locked="true" hidden="false"/>
    </xf>
    <xf numFmtId="164" fontId="52" fillId="0" borderId="36" xfId="0" applyFont="true" applyBorder="true" applyAlignment="true" applyProtection="false">
      <alignment horizontal="left" vertical="center" textRotation="0" wrapText="false" indent="0" shrinkToFit="false"/>
      <protection locked="true" hidden="false"/>
    </xf>
    <xf numFmtId="164" fontId="52" fillId="0" borderId="36" xfId="0" applyFont="true" applyBorder="true" applyAlignment="true" applyProtection="false">
      <alignment horizontal="general" vertical="center" textRotation="0" wrapText="false" indent="0" shrinkToFit="false"/>
      <protection locked="true" hidden="false"/>
    </xf>
    <xf numFmtId="164" fontId="52" fillId="0" borderId="36" xfId="0" applyFont="true" applyBorder="true" applyAlignment="true" applyProtection="true">
      <alignment horizontal="general" vertical="center" textRotation="0" wrapText="false" indent="0" shrinkToFit="false"/>
      <protection locked="false" hidden="false"/>
    </xf>
    <xf numFmtId="166" fontId="52" fillId="0" borderId="36" xfId="0" applyFont="true" applyBorder="true" applyAlignment="true" applyProtection="false">
      <alignment horizontal="general" vertical="center" textRotation="0" wrapText="false" indent="0" shrinkToFit="false"/>
      <protection locked="true" hidden="false"/>
    </xf>
    <xf numFmtId="164" fontId="52" fillId="0" borderId="18" xfId="0" applyFont="true" applyBorder="true" applyAlignment="true" applyProtection="false">
      <alignment horizontal="general" vertical="center" textRotation="0" wrapText="false" indent="0" shrinkToFit="false"/>
      <protection locked="true" hidden="false"/>
    </xf>
    <xf numFmtId="164" fontId="53" fillId="0" borderId="0" xfId="0" applyFont="true" applyBorder="false" applyAlignment="true" applyProtection="false">
      <alignment horizontal="general" vertical="center" textRotation="0" wrapText="false" indent="0" shrinkToFit="false"/>
      <protection locked="true" hidden="false"/>
    </xf>
    <xf numFmtId="164" fontId="53" fillId="0" borderId="17" xfId="0" applyFont="true" applyBorder="true" applyAlignment="true" applyProtection="false">
      <alignment horizontal="general" vertical="center" textRotation="0" wrapText="false" indent="0" shrinkToFit="false"/>
      <protection locked="true" hidden="false"/>
    </xf>
    <xf numFmtId="164" fontId="53" fillId="0" borderId="0" xfId="0" applyFont="true" applyBorder="true" applyAlignment="true" applyProtection="false">
      <alignment horizontal="general" vertical="center" textRotation="0" wrapText="false" indent="0" shrinkToFit="false"/>
      <protection locked="true" hidden="false"/>
    </xf>
    <xf numFmtId="164" fontId="53" fillId="0" borderId="36" xfId="0" applyFont="true" applyBorder="true" applyAlignment="true" applyProtection="false">
      <alignment horizontal="left" vertical="center" textRotation="0" wrapText="false" indent="0" shrinkToFit="false"/>
      <protection locked="true" hidden="false"/>
    </xf>
    <xf numFmtId="164" fontId="53" fillId="0" borderId="36" xfId="0" applyFont="true" applyBorder="true" applyAlignment="true" applyProtection="false">
      <alignment horizontal="general" vertical="center" textRotation="0" wrapText="false" indent="0" shrinkToFit="false"/>
      <protection locked="true" hidden="false"/>
    </xf>
    <xf numFmtId="164" fontId="53" fillId="0" borderId="36" xfId="0" applyFont="true" applyBorder="true" applyAlignment="true" applyProtection="true">
      <alignment horizontal="general" vertical="center" textRotation="0" wrapText="false" indent="0" shrinkToFit="false"/>
      <protection locked="false" hidden="false"/>
    </xf>
    <xf numFmtId="166" fontId="53" fillId="0" borderId="36" xfId="0" applyFont="true" applyBorder="true" applyAlignment="true" applyProtection="false">
      <alignment horizontal="general" vertical="center" textRotation="0" wrapText="false" indent="0" shrinkToFit="false"/>
      <protection locked="true" hidden="false"/>
    </xf>
    <xf numFmtId="164" fontId="53" fillId="0" borderId="18" xfId="0" applyFont="true" applyBorder="true" applyAlignment="true" applyProtection="false">
      <alignment horizontal="general" vertical="center" textRotation="0" wrapText="false" indent="0" shrinkToFit="false"/>
      <protection locked="true" hidden="false"/>
    </xf>
    <xf numFmtId="164" fontId="0" fillId="0" borderId="0" xfId="0" applyFont="true" applyBorder="false" applyAlignment="true" applyProtection="true">
      <alignment horizontal="general" vertical="center" textRotation="0" wrapText="false" indent="0" shrinkToFit="false"/>
      <protection locked="false" hidden="false"/>
    </xf>
    <xf numFmtId="164" fontId="37" fillId="0" borderId="0" xfId="0" applyFont="true" applyBorder="false" applyAlignment="true" applyProtection="false">
      <alignment horizontal="left" vertical="center" textRotation="0" wrapText="false" indent="0" shrinkToFit="false"/>
      <protection locked="true" hidden="false"/>
    </xf>
    <xf numFmtId="164" fontId="36" fillId="0" borderId="0" xfId="0" applyFont="true" applyBorder="false" applyAlignment="true" applyProtection="true">
      <alignment horizontal="left" vertical="center" textRotation="0" wrapText="false" indent="0" shrinkToFit="false"/>
      <protection locked="false" hidden="false"/>
    </xf>
    <xf numFmtId="168" fontId="37" fillId="0" borderId="0" xfId="0" applyFont="true" applyBorder="false" applyAlignment="true" applyProtection="false">
      <alignment horizontal="left" vertical="center" textRotation="0" wrapText="false" indent="0" shrinkToFit="false"/>
      <protection locked="true" hidden="false"/>
    </xf>
    <xf numFmtId="164" fontId="0" fillId="0" borderId="0" xfId="0" applyFont="true" applyBorder="false" applyAlignment="true" applyProtection="false">
      <alignment horizontal="center" vertical="center" textRotation="0" wrapText="true" indent="0" shrinkToFit="false"/>
      <protection locked="true" hidden="false"/>
    </xf>
    <xf numFmtId="164" fontId="0" fillId="0" borderId="17" xfId="0" applyFont="true" applyBorder="true" applyAlignment="true" applyProtection="false">
      <alignment horizontal="center" vertical="center" textRotation="0" wrapText="true" indent="0" shrinkToFit="false"/>
      <protection locked="true" hidden="false"/>
    </xf>
    <xf numFmtId="164" fontId="37" fillId="24" borderId="31" xfId="0" applyFont="true" applyBorder="true" applyAlignment="true" applyProtection="false">
      <alignment horizontal="center" vertical="center" textRotation="0" wrapText="true" indent="0" shrinkToFit="false"/>
      <protection locked="true" hidden="false"/>
    </xf>
    <xf numFmtId="164" fontId="37" fillId="24" borderId="32" xfId="0" applyFont="true" applyBorder="true" applyAlignment="true" applyProtection="false">
      <alignment horizontal="center" vertical="center" textRotation="0" wrapText="true" indent="0" shrinkToFit="false"/>
      <protection locked="true" hidden="false"/>
    </xf>
    <xf numFmtId="164" fontId="54" fillId="24" borderId="32" xfId="0" applyFont="true" applyBorder="true" applyAlignment="true" applyProtection="true">
      <alignment horizontal="center" vertical="center" textRotation="0" wrapText="true" indent="0" shrinkToFit="false"/>
      <protection locked="false" hidden="false"/>
    </xf>
    <xf numFmtId="164" fontId="37" fillId="24" borderId="33" xfId="0" applyFont="true" applyBorder="true" applyAlignment="true" applyProtection="false">
      <alignment horizontal="center" vertical="center" textRotation="0" wrapText="true" indent="0" shrinkToFit="false"/>
      <protection locked="true" hidden="false"/>
    </xf>
    <xf numFmtId="166" fontId="44" fillId="0" borderId="0" xfId="0" applyFont="true" applyBorder="false" applyAlignment="true" applyProtection="false">
      <alignment horizontal="general" vertical="bottom" textRotation="0" wrapText="false" indent="0" shrinkToFit="false"/>
      <protection locked="true" hidden="false"/>
    </xf>
    <xf numFmtId="169" fontId="55" fillId="0" borderId="28" xfId="0" applyFont="true" applyBorder="true" applyAlignment="true" applyProtection="false">
      <alignment horizontal="general" vertical="bottom" textRotation="0" wrapText="false" indent="0" shrinkToFit="false"/>
      <protection locked="true" hidden="false"/>
    </xf>
    <xf numFmtId="169" fontId="55" fillId="0" borderId="29" xfId="0" applyFont="true" applyBorder="true" applyAlignment="true" applyProtection="false">
      <alignment horizontal="general" vertical="bottom" textRotation="0" wrapText="false" indent="0" shrinkToFit="false"/>
      <protection locked="true" hidden="false"/>
    </xf>
    <xf numFmtId="166" fontId="56" fillId="0" borderId="0" xfId="0" applyFont="true" applyBorder="false" applyAlignment="true" applyProtection="false">
      <alignment horizontal="general" vertical="center" textRotation="0" wrapText="false" indent="0" shrinkToFit="false"/>
      <protection locked="true" hidden="false"/>
    </xf>
    <xf numFmtId="164" fontId="57" fillId="0" borderId="0" xfId="0" applyFont="true" applyBorder="false" applyAlignment="true" applyProtection="false">
      <alignment horizontal="general" vertical="bottom" textRotation="0" wrapText="false" indent="0" shrinkToFit="false"/>
      <protection locked="true" hidden="false"/>
    </xf>
    <xf numFmtId="164" fontId="57" fillId="0" borderId="17" xfId="0" applyFont="true" applyBorder="true" applyAlignment="true" applyProtection="false">
      <alignment horizontal="general" vertical="bottom" textRotation="0" wrapText="false" indent="0" shrinkToFit="false"/>
      <protection locked="true" hidden="false"/>
    </xf>
    <xf numFmtId="164" fontId="57" fillId="0" borderId="0" xfId="0" applyFont="true" applyBorder="false" applyAlignment="true" applyProtection="false">
      <alignment horizontal="left" vertical="bottom" textRotation="0" wrapText="false" indent="0" shrinkToFit="false"/>
      <protection locked="true" hidden="false"/>
    </xf>
    <xf numFmtId="164" fontId="52" fillId="0" borderId="0" xfId="0" applyFont="true" applyBorder="false" applyAlignment="true" applyProtection="false">
      <alignment horizontal="left" vertical="bottom" textRotation="0" wrapText="false" indent="0" shrinkToFit="false"/>
      <protection locked="true" hidden="false"/>
    </xf>
    <xf numFmtId="164" fontId="57" fillId="0" borderId="0" xfId="0" applyFont="true" applyBorder="false" applyAlignment="true" applyProtection="true">
      <alignment horizontal="general" vertical="bottom" textRotation="0" wrapText="false" indent="0" shrinkToFit="false"/>
      <protection locked="false" hidden="false"/>
    </xf>
    <xf numFmtId="166" fontId="52" fillId="0" borderId="0" xfId="0" applyFont="true" applyBorder="false" applyAlignment="true" applyProtection="false">
      <alignment horizontal="general" vertical="bottom" textRotation="0" wrapText="false" indent="0" shrinkToFit="false"/>
      <protection locked="true" hidden="false"/>
    </xf>
    <xf numFmtId="164" fontId="57" fillId="0" borderId="34" xfId="0" applyFont="true" applyBorder="true" applyAlignment="true" applyProtection="false">
      <alignment horizontal="general" vertical="bottom" textRotation="0" wrapText="false" indent="0" shrinkToFit="false"/>
      <protection locked="true" hidden="false"/>
    </xf>
    <xf numFmtId="164" fontId="57" fillId="0" borderId="0" xfId="0" applyFont="true" applyBorder="true" applyAlignment="true" applyProtection="false">
      <alignment horizontal="general" vertical="bottom" textRotation="0" wrapText="false" indent="0" shrinkToFit="false"/>
      <protection locked="true" hidden="false"/>
    </xf>
    <xf numFmtId="169" fontId="57" fillId="0" borderId="0" xfId="0" applyFont="true" applyBorder="true" applyAlignment="true" applyProtection="false">
      <alignment horizontal="general" vertical="bottom" textRotation="0" wrapText="false" indent="0" shrinkToFit="false"/>
      <protection locked="true" hidden="false"/>
    </xf>
    <xf numFmtId="169" fontId="57" fillId="0" borderId="30" xfId="0" applyFont="true" applyBorder="true" applyAlignment="true" applyProtection="false">
      <alignment horizontal="general" vertical="bottom" textRotation="0" wrapText="false" indent="0" shrinkToFit="false"/>
      <protection locked="true" hidden="false"/>
    </xf>
    <xf numFmtId="164" fontId="57" fillId="0" borderId="0" xfId="0" applyFont="true" applyBorder="false" applyAlignment="true" applyProtection="false">
      <alignment horizontal="center" vertical="bottom" textRotation="0" wrapText="false" indent="0" shrinkToFit="false"/>
      <protection locked="true" hidden="false"/>
    </xf>
    <xf numFmtId="166" fontId="57" fillId="0" borderId="0" xfId="0" applyFont="true" applyBorder="false" applyAlignment="true" applyProtection="false">
      <alignment horizontal="general" vertical="center" textRotation="0" wrapText="false" indent="0" shrinkToFit="false"/>
      <protection locked="true" hidden="false"/>
    </xf>
    <xf numFmtId="164" fontId="57" fillId="0" borderId="0" xfId="0" applyFont="true" applyBorder="true" applyAlignment="true" applyProtection="false">
      <alignment horizontal="left" vertical="bottom" textRotation="0" wrapText="false" indent="0" shrinkToFit="false"/>
      <protection locked="true" hidden="false"/>
    </xf>
    <xf numFmtId="164" fontId="53" fillId="0" borderId="0" xfId="0" applyFont="true" applyBorder="true" applyAlignment="true" applyProtection="false">
      <alignment horizontal="left" vertical="bottom" textRotation="0" wrapText="false" indent="0" shrinkToFit="false"/>
      <protection locked="true" hidden="false"/>
    </xf>
    <xf numFmtId="166" fontId="53" fillId="0" borderId="0" xfId="0" applyFont="true" applyBorder="true" applyAlignment="true" applyProtection="false">
      <alignment horizontal="general" vertical="bottom" textRotation="0" wrapText="false" indent="0" shrinkToFit="false"/>
      <protection locked="true" hidden="false"/>
    </xf>
    <xf numFmtId="164" fontId="0" fillId="0" borderId="17" xfId="0" applyFont="true" applyBorder="true" applyAlignment="true" applyProtection="true">
      <alignment horizontal="general" vertical="center" textRotation="0" wrapText="false" indent="0" shrinkToFit="false"/>
      <protection locked="true" hidden="false"/>
    </xf>
    <xf numFmtId="164" fontId="0" fillId="0" borderId="40" xfId="0" applyFont="true" applyBorder="true" applyAlignment="true" applyProtection="true">
      <alignment horizontal="center" vertical="center" textRotation="0" wrapText="false" indent="0" shrinkToFit="false"/>
      <protection locked="true" hidden="false"/>
    </xf>
    <xf numFmtId="165" fontId="0" fillId="0" borderId="40" xfId="0" applyFont="true" applyBorder="true" applyAlignment="true" applyProtection="true">
      <alignment horizontal="left" vertical="center" textRotation="0" wrapText="true" indent="0" shrinkToFit="false"/>
      <protection locked="true" hidden="false"/>
    </xf>
    <xf numFmtId="164" fontId="0" fillId="0" borderId="40" xfId="0" applyFont="true" applyBorder="true" applyAlignment="true" applyProtection="true">
      <alignment horizontal="left" vertical="center" textRotation="0" wrapText="true" indent="0" shrinkToFit="false"/>
      <protection locked="true" hidden="false"/>
    </xf>
    <xf numFmtId="164" fontId="0" fillId="0" borderId="40" xfId="0" applyFont="true" applyBorder="true" applyAlignment="true" applyProtection="true">
      <alignment horizontal="center" vertical="center" textRotation="0" wrapText="true" indent="0" shrinkToFit="false"/>
      <protection locked="true" hidden="false"/>
    </xf>
    <xf numFmtId="170" fontId="0" fillId="0" borderId="40" xfId="0" applyFont="true" applyBorder="true" applyAlignment="true" applyProtection="true">
      <alignment horizontal="general" vertical="center" textRotation="0" wrapText="false" indent="0" shrinkToFit="false"/>
      <protection locked="true" hidden="false"/>
    </xf>
    <xf numFmtId="166" fontId="0" fillId="8" borderId="40" xfId="0" applyFont="true" applyBorder="true" applyAlignment="true" applyProtection="true">
      <alignment horizontal="general" vertical="center" textRotation="0" wrapText="false" indent="0" shrinkToFit="false"/>
      <protection locked="false" hidden="false"/>
    </xf>
    <xf numFmtId="166" fontId="0" fillId="0" borderId="40" xfId="0" applyFont="true" applyBorder="true" applyAlignment="true" applyProtection="true">
      <alignment horizontal="general" vertical="center" textRotation="0" wrapText="false" indent="0" shrinkToFit="false"/>
      <protection locked="true" hidden="false"/>
    </xf>
    <xf numFmtId="164" fontId="41" fillId="8" borderId="40" xfId="0" applyFont="true" applyBorder="true" applyAlignment="true" applyProtection="true">
      <alignment horizontal="left" vertical="center" textRotation="0" wrapText="false" indent="0" shrinkToFit="false"/>
      <protection locked="false" hidden="false"/>
    </xf>
    <xf numFmtId="164" fontId="41" fillId="0" borderId="0" xfId="0" applyFont="true" applyBorder="true" applyAlignment="true" applyProtection="false">
      <alignment horizontal="center" vertical="center" textRotation="0" wrapText="false" indent="0" shrinkToFit="false"/>
      <protection locked="true" hidden="false"/>
    </xf>
    <xf numFmtId="169" fontId="41" fillId="0" borderId="0" xfId="0" applyFont="true" applyBorder="true" applyAlignment="true" applyProtection="false">
      <alignment horizontal="general" vertical="center" textRotation="0" wrapText="false" indent="0" shrinkToFit="false"/>
      <protection locked="true" hidden="false"/>
    </xf>
    <xf numFmtId="169" fontId="41" fillId="0" borderId="30" xfId="0" applyFont="true" applyBorder="true" applyAlignment="true" applyProtection="false">
      <alignment horizontal="general" vertical="center" textRotation="0" wrapText="false" indent="0" shrinkToFit="false"/>
      <protection locked="true" hidden="false"/>
    </xf>
    <xf numFmtId="166" fontId="0" fillId="0" borderId="0" xfId="0" applyFont="true" applyBorder="false" applyAlignment="true" applyProtection="false">
      <alignment horizontal="general" vertical="center" textRotation="0" wrapText="false" indent="0" shrinkToFit="false"/>
      <protection locked="true" hidden="false"/>
    </xf>
    <xf numFmtId="164" fontId="58" fillId="0" borderId="0" xfId="0" applyFont="true" applyBorder="false" applyAlignment="true" applyProtection="false">
      <alignment horizontal="left" vertical="center" textRotation="0" wrapText="false" indent="0" shrinkToFit="false"/>
      <protection locked="true" hidden="false"/>
    </xf>
    <xf numFmtId="164" fontId="59" fillId="0" borderId="0" xfId="0" applyFont="true" applyBorder="false" applyAlignment="true" applyProtection="false">
      <alignment horizontal="left" vertical="center" textRotation="0" wrapText="true" indent="0" shrinkToFit="false"/>
      <protection locked="true" hidden="false"/>
    </xf>
    <xf numFmtId="164" fontId="0" fillId="0" borderId="34" xfId="0" applyFont="true" applyBorder="true" applyAlignment="true" applyProtection="false">
      <alignment horizontal="general" vertical="center" textRotation="0" wrapText="false" indent="0" shrinkToFit="false"/>
      <protection locked="true" hidden="false"/>
    </xf>
    <xf numFmtId="164" fontId="60" fillId="0" borderId="0" xfId="0" applyFont="true" applyBorder="false" applyAlignment="true" applyProtection="false">
      <alignment horizontal="general" vertical="center" textRotation="0" wrapText="true" indent="0" shrinkToFit="false"/>
      <protection locked="true" hidden="false"/>
    </xf>
    <xf numFmtId="164" fontId="61" fillId="0" borderId="0" xfId="0" applyFont="true" applyBorder="false" applyAlignment="true" applyProtection="false">
      <alignment horizontal="general" vertical="center" textRotation="0" wrapText="false" indent="0" shrinkToFit="false"/>
      <protection locked="true" hidden="false"/>
    </xf>
    <xf numFmtId="164" fontId="61" fillId="0" borderId="17" xfId="0" applyFont="true" applyBorder="true" applyAlignment="true" applyProtection="false">
      <alignment horizontal="general" vertical="center" textRotation="0" wrapText="false" indent="0" shrinkToFit="false"/>
      <protection locked="true" hidden="false"/>
    </xf>
    <xf numFmtId="164" fontId="58" fillId="0" borderId="0" xfId="0" applyFont="true" applyBorder="true" applyAlignment="true" applyProtection="false">
      <alignment horizontal="left" vertical="center" textRotation="0" wrapText="false" indent="0" shrinkToFit="false"/>
      <protection locked="true" hidden="false"/>
    </xf>
    <xf numFmtId="164" fontId="61" fillId="0" borderId="0" xfId="0" applyFont="true" applyBorder="true" applyAlignment="true" applyProtection="false">
      <alignment horizontal="left" vertical="center" textRotation="0" wrapText="false" indent="0" shrinkToFit="false"/>
      <protection locked="true" hidden="false"/>
    </xf>
    <xf numFmtId="164" fontId="61" fillId="0" borderId="0" xfId="0" applyFont="true" applyBorder="true" applyAlignment="true" applyProtection="false">
      <alignment horizontal="left" vertical="center" textRotation="0" wrapText="true" indent="0" shrinkToFit="false"/>
      <protection locked="true" hidden="false"/>
    </xf>
    <xf numFmtId="170" fontId="61" fillId="0" borderId="0" xfId="0" applyFont="true" applyBorder="true" applyAlignment="true" applyProtection="false">
      <alignment horizontal="general" vertical="center" textRotation="0" wrapText="false" indent="0" shrinkToFit="false"/>
      <protection locked="true" hidden="false"/>
    </xf>
    <xf numFmtId="164" fontId="61" fillId="0" borderId="0" xfId="0" applyFont="true" applyBorder="false" applyAlignment="true" applyProtection="true">
      <alignment horizontal="general" vertical="center" textRotation="0" wrapText="false" indent="0" shrinkToFit="false"/>
      <protection locked="false" hidden="false"/>
    </xf>
    <xf numFmtId="164" fontId="61" fillId="0" borderId="34" xfId="0" applyFont="true" applyBorder="true" applyAlignment="true" applyProtection="false">
      <alignment horizontal="general" vertical="center" textRotation="0" wrapText="false" indent="0" shrinkToFit="false"/>
      <protection locked="true" hidden="false"/>
    </xf>
    <xf numFmtId="164" fontId="61" fillId="0" borderId="0" xfId="0" applyFont="true" applyBorder="true" applyAlignment="true" applyProtection="false">
      <alignment horizontal="general" vertical="center" textRotation="0" wrapText="false" indent="0" shrinkToFit="false"/>
      <protection locked="true" hidden="false"/>
    </xf>
    <xf numFmtId="164" fontId="61" fillId="0" borderId="30" xfId="0" applyFont="true" applyBorder="true" applyAlignment="true" applyProtection="false">
      <alignment horizontal="general" vertical="center" textRotation="0" wrapText="false" indent="0" shrinkToFit="false"/>
      <protection locked="true" hidden="false"/>
    </xf>
    <xf numFmtId="164" fontId="61" fillId="0" borderId="0" xfId="0" applyFont="true" applyBorder="false" applyAlignment="true" applyProtection="false">
      <alignment horizontal="left" vertical="center" textRotation="0" wrapText="false" indent="0" shrinkToFit="false"/>
      <protection locked="true" hidden="false"/>
    </xf>
    <xf numFmtId="164" fontId="62" fillId="0" borderId="0" xfId="0" applyFont="true" applyBorder="false" applyAlignment="true" applyProtection="false">
      <alignment horizontal="general" vertical="center" textRotation="0" wrapText="false" indent="0" shrinkToFit="false"/>
      <protection locked="true" hidden="false"/>
    </xf>
    <xf numFmtId="164" fontId="62" fillId="0" borderId="17" xfId="0" applyFont="true" applyBorder="true" applyAlignment="true" applyProtection="false">
      <alignment horizontal="general" vertical="center" textRotation="0" wrapText="false" indent="0" shrinkToFit="false"/>
      <protection locked="true" hidden="false"/>
    </xf>
    <xf numFmtId="164" fontId="62" fillId="0" borderId="0" xfId="0" applyFont="true" applyBorder="false" applyAlignment="true" applyProtection="false">
      <alignment horizontal="left" vertical="center" textRotation="0" wrapText="false" indent="0" shrinkToFit="false"/>
      <protection locked="true" hidden="false"/>
    </xf>
    <xf numFmtId="164" fontId="62" fillId="0" borderId="0" xfId="0" applyFont="true" applyBorder="false" applyAlignment="true" applyProtection="false">
      <alignment horizontal="left" vertical="center" textRotation="0" wrapText="true" indent="0" shrinkToFit="false"/>
      <protection locked="true" hidden="false"/>
    </xf>
    <xf numFmtId="164" fontId="62" fillId="0" borderId="0" xfId="0" applyFont="true" applyBorder="false" applyAlignment="true" applyProtection="true">
      <alignment horizontal="general" vertical="center" textRotation="0" wrapText="false" indent="0" shrinkToFit="false"/>
      <protection locked="false" hidden="false"/>
    </xf>
    <xf numFmtId="164" fontId="62" fillId="0" borderId="34" xfId="0" applyFont="true" applyBorder="true" applyAlignment="true" applyProtection="false">
      <alignment horizontal="general" vertical="center" textRotation="0" wrapText="false" indent="0" shrinkToFit="false"/>
      <protection locked="true" hidden="false"/>
    </xf>
    <xf numFmtId="164" fontId="62" fillId="0" borderId="0" xfId="0" applyFont="true" applyBorder="true" applyAlignment="true" applyProtection="false">
      <alignment horizontal="general" vertical="center" textRotation="0" wrapText="false" indent="0" shrinkToFit="false"/>
      <protection locked="true" hidden="false"/>
    </xf>
    <xf numFmtId="164" fontId="62" fillId="0" borderId="30" xfId="0" applyFont="true" applyBorder="true" applyAlignment="true" applyProtection="false">
      <alignment horizontal="general" vertical="center" textRotation="0" wrapText="false" indent="0" shrinkToFit="false"/>
      <protection locked="true" hidden="false"/>
    </xf>
    <xf numFmtId="164" fontId="61" fillId="0" borderId="0" xfId="0" applyFont="true" applyBorder="false" applyAlignment="true" applyProtection="false">
      <alignment horizontal="left" vertical="center" textRotation="0" wrapText="true" indent="0" shrinkToFit="false"/>
      <protection locked="true" hidden="false"/>
    </xf>
    <xf numFmtId="170" fontId="61" fillId="0" borderId="0" xfId="0" applyFont="true" applyBorder="false" applyAlignment="true" applyProtection="false">
      <alignment horizontal="general" vertical="center" textRotation="0" wrapText="false" indent="0" shrinkToFit="false"/>
      <protection locked="true" hidden="false"/>
    </xf>
    <xf numFmtId="164" fontId="63" fillId="0" borderId="0" xfId="0" applyFont="true" applyBorder="false" applyAlignment="true" applyProtection="false">
      <alignment horizontal="general" vertical="center" textRotation="0" wrapText="false" indent="0" shrinkToFit="false"/>
      <protection locked="true" hidden="false"/>
    </xf>
    <xf numFmtId="164" fontId="63" fillId="0" borderId="17" xfId="0" applyFont="true" applyBorder="true" applyAlignment="true" applyProtection="false">
      <alignment horizontal="general" vertical="center" textRotation="0" wrapText="false" indent="0" shrinkToFit="false"/>
      <protection locked="true" hidden="false"/>
    </xf>
    <xf numFmtId="164" fontId="63" fillId="0" borderId="0" xfId="0" applyFont="true" applyBorder="true" applyAlignment="true" applyProtection="false">
      <alignment horizontal="left" vertical="center" textRotation="0" wrapText="false" indent="0" shrinkToFit="false"/>
      <protection locked="true" hidden="false"/>
    </xf>
    <xf numFmtId="164" fontId="63" fillId="0" borderId="0" xfId="0" applyFont="true" applyBorder="true" applyAlignment="true" applyProtection="false">
      <alignment horizontal="left" vertical="center" textRotation="0" wrapText="true" indent="0" shrinkToFit="false"/>
      <protection locked="true" hidden="false"/>
    </xf>
    <xf numFmtId="170" fontId="63" fillId="0" borderId="0" xfId="0" applyFont="true" applyBorder="true" applyAlignment="true" applyProtection="false">
      <alignment horizontal="general" vertical="center" textRotation="0" wrapText="false" indent="0" shrinkToFit="false"/>
      <protection locked="true" hidden="false"/>
    </xf>
    <xf numFmtId="164" fontId="63" fillId="0" borderId="0" xfId="0" applyFont="true" applyBorder="false" applyAlignment="true" applyProtection="true">
      <alignment horizontal="general" vertical="center" textRotation="0" wrapText="false" indent="0" shrinkToFit="false"/>
      <protection locked="false" hidden="false"/>
    </xf>
    <xf numFmtId="164" fontId="63" fillId="0" borderId="34" xfId="0" applyFont="true" applyBorder="true" applyAlignment="true" applyProtection="false">
      <alignment horizontal="general" vertical="center" textRotation="0" wrapText="false" indent="0" shrinkToFit="false"/>
      <protection locked="true" hidden="false"/>
    </xf>
    <xf numFmtId="164" fontId="63" fillId="0" borderId="0" xfId="0" applyFont="true" applyBorder="true" applyAlignment="true" applyProtection="false">
      <alignment horizontal="general" vertical="center" textRotation="0" wrapText="false" indent="0" shrinkToFit="false"/>
      <protection locked="true" hidden="false"/>
    </xf>
    <xf numFmtId="164" fontId="63" fillId="0" borderId="30" xfId="0" applyFont="true" applyBorder="true" applyAlignment="true" applyProtection="false">
      <alignment horizontal="general" vertical="center" textRotation="0" wrapText="false" indent="0" shrinkToFit="false"/>
      <protection locked="true" hidden="false"/>
    </xf>
    <xf numFmtId="164" fontId="63" fillId="0" borderId="0" xfId="0" applyFont="true" applyBorder="false" applyAlignment="true" applyProtection="false">
      <alignment horizontal="left" vertical="center" textRotation="0" wrapText="false" indent="0" shrinkToFit="false"/>
      <protection locked="true" hidden="false"/>
    </xf>
    <xf numFmtId="164" fontId="62" fillId="0" borderId="0" xfId="0" applyFont="true" applyBorder="true" applyAlignment="true" applyProtection="false">
      <alignment horizontal="left" vertical="center" textRotation="0" wrapText="false" indent="0" shrinkToFit="false"/>
      <protection locked="true" hidden="false"/>
    </xf>
    <xf numFmtId="164" fontId="62" fillId="0" borderId="0" xfId="0" applyFont="true" applyBorder="true" applyAlignment="true" applyProtection="false">
      <alignment horizontal="left" vertical="center" textRotation="0" wrapText="true" indent="0" shrinkToFit="false"/>
      <protection locked="true" hidden="false"/>
    </xf>
    <xf numFmtId="164" fontId="60" fillId="0" borderId="0" xfId="0" applyFont="true" applyBorder="true" applyAlignment="true" applyProtection="false">
      <alignment horizontal="general" vertical="center" textRotation="0" wrapText="true" indent="0" shrinkToFit="false"/>
      <protection locked="true" hidden="false"/>
    </xf>
    <xf numFmtId="164" fontId="63" fillId="0" borderId="0" xfId="0" applyFont="true" applyBorder="false" applyAlignment="true" applyProtection="false">
      <alignment horizontal="left" vertical="center" textRotation="0" wrapText="true" indent="0" shrinkToFit="false"/>
      <protection locked="true" hidden="false"/>
    </xf>
    <xf numFmtId="170" fontId="63" fillId="0" borderId="0" xfId="0" applyFont="true" applyBorder="false" applyAlignment="true" applyProtection="false">
      <alignment horizontal="general" vertical="center" textRotation="0" wrapText="false" indent="0" shrinkToFit="false"/>
      <protection locked="true" hidden="false"/>
    </xf>
    <xf numFmtId="164" fontId="64" fillId="0" borderId="40" xfId="0" applyFont="true" applyBorder="true" applyAlignment="true" applyProtection="true">
      <alignment horizontal="center" vertical="center" textRotation="0" wrapText="false" indent="0" shrinkToFit="false"/>
      <protection locked="true" hidden="false"/>
    </xf>
    <xf numFmtId="165" fontId="64" fillId="0" borderId="40" xfId="0" applyFont="true" applyBorder="true" applyAlignment="true" applyProtection="true">
      <alignment horizontal="left" vertical="center" textRotation="0" wrapText="true" indent="0" shrinkToFit="false"/>
      <protection locked="true" hidden="false"/>
    </xf>
    <xf numFmtId="164" fontId="64" fillId="0" borderId="40" xfId="0" applyFont="true" applyBorder="true" applyAlignment="true" applyProtection="true">
      <alignment horizontal="left" vertical="center" textRotation="0" wrapText="true" indent="0" shrinkToFit="false"/>
      <protection locked="true" hidden="false"/>
    </xf>
    <xf numFmtId="164" fontId="64" fillId="0" borderId="40" xfId="0" applyFont="true" applyBorder="true" applyAlignment="true" applyProtection="true">
      <alignment horizontal="center" vertical="center" textRotation="0" wrapText="true" indent="0" shrinkToFit="false"/>
      <protection locked="true" hidden="false"/>
    </xf>
    <xf numFmtId="170" fontId="64" fillId="0" borderId="40" xfId="0" applyFont="true" applyBorder="true" applyAlignment="true" applyProtection="true">
      <alignment horizontal="general" vertical="center" textRotation="0" wrapText="false" indent="0" shrinkToFit="false"/>
      <protection locked="true" hidden="false"/>
    </xf>
    <xf numFmtId="166" fontId="64" fillId="8" borderId="40" xfId="0" applyFont="true" applyBorder="true" applyAlignment="true" applyProtection="true">
      <alignment horizontal="general" vertical="center" textRotation="0" wrapText="false" indent="0" shrinkToFit="false"/>
      <protection locked="false" hidden="false"/>
    </xf>
    <xf numFmtId="166" fontId="64" fillId="0" borderId="40" xfId="0" applyFont="true" applyBorder="true" applyAlignment="true" applyProtection="true">
      <alignment horizontal="general" vertical="center" textRotation="0" wrapText="false" indent="0" shrinkToFit="false"/>
      <protection locked="true" hidden="false"/>
    </xf>
    <xf numFmtId="164" fontId="64" fillId="0" borderId="17" xfId="0" applyFont="true" applyBorder="true" applyAlignment="true" applyProtection="false">
      <alignment horizontal="general" vertical="center" textRotation="0" wrapText="false" indent="0" shrinkToFit="false"/>
      <protection locked="true" hidden="false"/>
    </xf>
    <xf numFmtId="164" fontId="64" fillId="8" borderId="40" xfId="0" applyFont="true" applyBorder="true" applyAlignment="true" applyProtection="true">
      <alignment horizontal="left" vertical="center" textRotation="0" wrapText="false" indent="0" shrinkToFit="false"/>
      <protection locked="false" hidden="false"/>
    </xf>
    <xf numFmtId="164" fontId="64" fillId="0" borderId="0" xfId="0" applyFont="true" applyBorder="true" applyAlignment="true" applyProtection="false">
      <alignment horizontal="center" vertical="center" textRotation="0" wrapText="false" indent="0" shrinkToFit="false"/>
      <protection locked="true" hidden="false"/>
    </xf>
    <xf numFmtId="164" fontId="59" fillId="0" borderId="0" xfId="0" applyFont="true" applyBorder="true" applyAlignment="true" applyProtection="false">
      <alignment horizontal="left" vertical="center" textRotation="0" wrapText="true" indent="0" shrinkToFit="false"/>
      <protection locked="true" hidden="false"/>
    </xf>
    <xf numFmtId="164" fontId="0" fillId="0" borderId="35" xfId="0" applyFont="true" applyBorder="true" applyAlignment="true" applyProtection="false">
      <alignment horizontal="general" vertical="center" textRotation="0" wrapText="false" indent="0" shrinkToFit="false"/>
      <protection locked="true" hidden="false"/>
    </xf>
    <xf numFmtId="164" fontId="0" fillId="0" borderId="36" xfId="0" applyFont="true" applyBorder="true" applyAlignment="true" applyProtection="false">
      <alignment horizontal="general" vertical="center" textRotation="0" wrapText="false" indent="0" shrinkToFit="false"/>
      <protection locked="true" hidden="false"/>
    </xf>
    <xf numFmtId="164" fontId="0" fillId="0" borderId="37" xfId="0" applyFont="true" applyBorder="true" applyAlignment="true" applyProtection="false">
      <alignment horizontal="general" vertical="center" textRotation="0" wrapText="false" indent="0" shrinkToFit="false"/>
      <protection locked="true" hidden="false"/>
    </xf>
    <xf numFmtId="164" fontId="61" fillId="0" borderId="35" xfId="0" applyFont="true" applyBorder="true" applyAlignment="true" applyProtection="false">
      <alignment horizontal="general" vertical="center" textRotation="0" wrapText="false" indent="0" shrinkToFit="false"/>
      <protection locked="true" hidden="false"/>
    </xf>
    <xf numFmtId="164" fontId="61" fillId="0" borderId="36" xfId="0" applyFont="true" applyBorder="true" applyAlignment="true" applyProtection="false">
      <alignment horizontal="general" vertical="center" textRotation="0" wrapText="false" indent="0" shrinkToFit="false"/>
      <protection locked="true" hidden="false"/>
    </xf>
    <xf numFmtId="164" fontId="61" fillId="0" borderId="37" xfId="0" applyFont="true" applyBorder="true" applyAlignment="true" applyProtection="false">
      <alignment horizontal="general" vertical="center" textRotation="0" wrapText="false" indent="0" shrinkToFit="false"/>
      <protection locked="true" hidden="false"/>
    </xf>
    <xf numFmtId="164" fontId="0" fillId="0" borderId="0" xfId="82" applyFont="false" applyBorder="false" applyAlignment="true" applyProtection="false">
      <alignment horizontal="general" vertical="top" textRotation="0" wrapText="false" indent="0" shrinkToFit="false"/>
      <protection locked="false" hidden="false"/>
    </xf>
    <xf numFmtId="164" fontId="0" fillId="0" borderId="14" xfId="82" applyFont="true" applyBorder="true" applyAlignment="true" applyProtection="false">
      <alignment horizontal="general" vertical="center" textRotation="0" wrapText="true" indent="0" shrinkToFit="false"/>
      <protection locked="false" hidden="false"/>
    </xf>
    <xf numFmtId="164" fontId="0" fillId="0" borderId="15" xfId="82" applyFont="true" applyBorder="true" applyAlignment="true" applyProtection="false">
      <alignment horizontal="general" vertical="center" textRotation="0" wrapText="true" indent="0" shrinkToFit="false"/>
      <protection locked="false" hidden="false"/>
    </xf>
    <xf numFmtId="164" fontId="0" fillId="0" borderId="16" xfId="82" applyFont="true" applyBorder="true" applyAlignment="true" applyProtection="false">
      <alignment horizontal="general" vertical="center" textRotation="0" wrapText="true" indent="0" shrinkToFit="false"/>
      <protection locked="false" hidden="false"/>
    </xf>
    <xf numFmtId="164" fontId="0" fillId="0" borderId="0" xfId="82" applyFont="false" applyBorder="false" applyAlignment="true" applyProtection="false">
      <alignment horizontal="center" vertical="center" textRotation="0" wrapText="false" indent="0" shrinkToFit="false"/>
      <protection locked="false" hidden="false"/>
    </xf>
    <xf numFmtId="164" fontId="0" fillId="0" borderId="17" xfId="82" applyFont="true" applyBorder="true" applyAlignment="true" applyProtection="false">
      <alignment horizontal="center" vertical="center" textRotation="0" wrapText="true" indent="0" shrinkToFit="false"/>
      <protection locked="false" hidden="false"/>
    </xf>
    <xf numFmtId="164" fontId="33" fillId="0" borderId="0" xfId="82" applyFont="true" applyBorder="true" applyAlignment="true" applyProtection="false">
      <alignment horizontal="center" vertical="center" textRotation="0" wrapText="true" indent="0" shrinkToFit="false"/>
      <protection locked="false" hidden="false"/>
    </xf>
    <xf numFmtId="164" fontId="0" fillId="0" borderId="18" xfId="82" applyFont="true" applyBorder="true" applyAlignment="true" applyProtection="false">
      <alignment horizontal="center" vertical="center" textRotation="0" wrapText="true" indent="0" shrinkToFit="false"/>
      <protection locked="false" hidden="false"/>
    </xf>
    <xf numFmtId="164" fontId="0" fillId="0" borderId="17" xfId="82" applyFont="true" applyBorder="true" applyAlignment="true" applyProtection="false">
      <alignment horizontal="general" vertical="center" textRotation="0" wrapText="true" indent="0" shrinkToFit="false"/>
      <protection locked="false" hidden="false"/>
    </xf>
    <xf numFmtId="164" fontId="50" fillId="0" borderId="25" xfId="82" applyFont="true" applyBorder="true" applyAlignment="true" applyProtection="false">
      <alignment horizontal="left" vertical="bottom" textRotation="0" wrapText="true" indent="0" shrinkToFit="false"/>
      <protection locked="false" hidden="false"/>
    </xf>
    <xf numFmtId="164" fontId="0" fillId="0" borderId="18" xfId="82" applyFont="true" applyBorder="true" applyAlignment="true" applyProtection="false">
      <alignment horizontal="general" vertical="center" textRotation="0" wrapText="true" indent="0" shrinkToFit="false"/>
      <protection locked="false" hidden="false"/>
    </xf>
    <xf numFmtId="164" fontId="50" fillId="0" borderId="0" xfId="82" applyFont="true" applyBorder="true" applyAlignment="true" applyProtection="false">
      <alignment horizontal="left" vertical="center" textRotation="0" wrapText="true" indent="0" shrinkToFit="false"/>
      <protection locked="false" hidden="false"/>
    </xf>
    <xf numFmtId="164" fontId="37" fillId="0" borderId="0" xfId="82" applyFont="true" applyBorder="true" applyAlignment="true" applyProtection="false">
      <alignment horizontal="left" vertical="center" textRotation="0" wrapText="true" indent="0" shrinkToFit="false"/>
      <protection locked="false" hidden="false"/>
    </xf>
    <xf numFmtId="164" fontId="37" fillId="0" borderId="17" xfId="82" applyFont="true" applyBorder="true" applyAlignment="true" applyProtection="false">
      <alignment horizontal="general" vertical="center" textRotation="0" wrapText="true" indent="0" shrinkToFit="false"/>
      <protection locked="false" hidden="false"/>
    </xf>
    <xf numFmtId="164" fontId="65" fillId="0" borderId="0" xfId="82" applyFont="true" applyBorder="true" applyAlignment="true" applyProtection="false">
      <alignment horizontal="left" vertical="center" textRotation="0" wrapText="true" indent="0" shrinkToFit="false"/>
      <protection locked="false" hidden="false"/>
    </xf>
    <xf numFmtId="164" fontId="37" fillId="0" borderId="0" xfId="82" applyFont="true" applyBorder="true" applyAlignment="true" applyProtection="false">
      <alignment horizontal="general" vertical="center" textRotation="0" wrapText="true" indent="0" shrinkToFit="false"/>
      <protection locked="false" hidden="false"/>
    </xf>
    <xf numFmtId="164" fontId="37" fillId="0" borderId="0" xfId="82" applyFont="true" applyBorder="true" applyAlignment="true" applyProtection="false">
      <alignment horizontal="general" vertical="center" textRotation="0" wrapText="false" indent="0" shrinkToFit="false"/>
      <protection locked="false" hidden="false"/>
    </xf>
    <xf numFmtId="164" fontId="42" fillId="0" borderId="0" xfId="82" applyFont="true" applyBorder="true" applyAlignment="true" applyProtection="false">
      <alignment horizontal="left" vertical="center" textRotation="0" wrapText="true" indent="0" shrinkToFit="false"/>
      <protection locked="false" hidden="false"/>
    </xf>
    <xf numFmtId="164" fontId="37" fillId="0" borderId="0" xfId="82" applyFont="true" applyBorder="true" applyAlignment="true" applyProtection="false">
      <alignment horizontal="left" vertical="center" textRotation="0" wrapText="false" indent="0" shrinkToFit="false"/>
      <protection locked="false" hidden="false"/>
    </xf>
    <xf numFmtId="165" fontId="37" fillId="0" borderId="0" xfId="82" applyFont="true" applyBorder="true" applyAlignment="true" applyProtection="false">
      <alignment horizontal="left" vertical="center" textRotation="0" wrapText="true" indent="0" shrinkToFit="false"/>
      <protection locked="false" hidden="false"/>
    </xf>
    <xf numFmtId="165" fontId="37" fillId="0" borderId="0" xfId="82" applyFont="true" applyBorder="true" applyAlignment="true" applyProtection="false">
      <alignment horizontal="general" vertical="center" textRotation="0" wrapText="true" indent="0" shrinkToFit="false"/>
      <protection locked="false" hidden="false"/>
    </xf>
    <xf numFmtId="164" fontId="0" fillId="0" borderId="24" xfId="82" applyFont="true" applyBorder="true" applyAlignment="true" applyProtection="false">
      <alignment horizontal="general" vertical="center" textRotation="0" wrapText="true" indent="0" shrinkToFit="false"/>
      <protection locked="false" hidden="false"/>
    </xf>
    <xf numFmtId="164" fontId="29" fillId="0" borderId="25" xfId="82" applyFont="true" applyBorder="true" applyAlignment="true" applyProtection="false">
      <alignment horizontal="general" vertical="center" textRotation="0" wrapText="true" indent="0" shrinkToFit="false"/>
      <protection locked="false" hidden="false"/>
    </xf>
    <xf numFmtId="164" fontId="0" fillId="0" borderId="26" xfId="82" applyFont="true" applyBorder="true" applyAlignment="true" applyProtection="false">
      <alignment horizontal="general" vertical="center" textRotation="0" wrapText="true" indent="0" shrinkToFit="false"/>
      <protection locked="false" hidden="false"/>
    </xf>
    <xf numFmtId="164" fontId="0" fillId="0" borderId="0" xfId="82" applyFont="true" applyBorder="true" applyAlignment="true" applyProtection="false">
      <alignment horizontal="general" vertical="top" textRotation="0" wrapText="false" indent="0" shrinkToFit="false"/>
      <protection locked="false" hidden="false"/>
    </xf>
    <xf numFmtId="164" fontId="0" fillId="0" borderId="0" xfId="82" applyFont="true" applyBorder="false" applyAlignment="true" applyProtection="false">
      <alignment horizontal="general" vertical="top" textRotation="0" wrapText="false" indent="0" shrinkToFit="false"/>
      <protection locked="false" hidden="false"/>
    </xf>
    <xf numFmtId="164" fontId="0" fillId="0" borderId="14" xfId="82" applyFont="true" applyBorder="true" applyAlignment="true" applyProtection="false">
      <alignment horizontal="left" vertical="center" textRotation="0" wrapText="false" indent="0" shrinkToFit="false"/>
      <protection locked="false" hidden="false"/>
    </xf>
    <xf numFmtId="164" fontId="0" fillId="0" borderId="15" xfId="82" applyFont="true" applyBorder="true" applyAlignment="true" applyProtection="false">
      <alignment horizontal="left" vertical="center" textRotation="0" wrapText="false" indent="0" shrinkToFit="false"/>
      <protection locked="false" hidden="false"/>
    </xf>
    <xf numFmtId="164" fontId="0" fillId="0" borderId="16" xfId="82" applyFont="true" applyBorder="true" applyAlignment="true" applyProtection="false">
      <alignment horizontal="left" vertical="center" textRotation="0" wrapText="false" indent="0" shrinkToFit="false"/>
      <protection locked="false" hidden="false"/>
    </xf>
    <xf numFmtId="164" fontId="0" fillId="0" borderId="17" xfId="82" applyFont="true" applyBorder="true" applyAlignment="true" applyProtection="false">
      <alignment horizontal="left" vertical="center" textRotation="0" wrapText="false" indent="0" shrinkToFit="false"/>
      <protection locked="false" hidden="false"/>
    </xf>
    <xf numFmtId="164" fontId="33" fillId="0" borderId="0" xfId="82" applyFont="true" applyBorder="true" applyAlignment="true" applyProtection="false">
      <alignment horizontal="center" vertical="center" textRotation="0" wrapText="false" indent="0" shrinkToFit="false"/>
      <protection locked="false" hidden="false"/>
    </xf>
    <xf numFmtId="164" fontId="0" fillId="0" borderId="18" xfId="82" applyFont="true" applyBorder="true" applyAlignment="true" applyProtection="false">
      <alignment horizontal="left" vertical="center" textRotation="0" wrapText="false" indent="0" shrinkToFit="false"/>
      <protection locked="false" hidden="false"/>
    </xf>
    <xf numFmtId="164" fontId="50" fillId="0" borderId="0" xfId="82" applyFont="true" applyBorder="true" applyAlignment="true" applyProtection="false">
      <alignment horizontal="left" vertical="center" textRotation="0" wrapText="false" indent="0" shrinkToFit="false"/>
      <protection locked="false" hidden="false"/>
    </xf>
    <xf numFmtId="164" fontId="47" fillId="0" borderId="0" xfId="82" applyFont="true" applyBorder="false" applyAlignment="true" applyProtection="false">
      <alignment horizontal="left" vertical="center" textRotation="0" wrapText="false" indent="0" shrinkToFit="false"/>
      <protection locked="false" hidden="false"/>
    </xf>
    <xf numFmtId="164" fontId="50" fillId="0" borderId="25" xfId="82" applyFont="true" applyBorder="true" applyAlignment="true" applyProtection="false">
      <alignment horizontal="left" vertical="center" textRotation="0" wrapText="false" indent="0" shrinkToFit="false"/>
      <protection locked="false" hidden="false"/>
    </xf>
    <xf numFmtId="164" fontId="50" fillId="0" borderId="25" xfId="82" applyFont="true" applyBorder="true" applyAlignment="true" applyProtection="false">
      <alignment horizontal="center" vertical="center" textRotation="0" wrapText="false" indent="0" shrinkToFit="false"/>
      <protection locked="false" hidden="false"/>
    </xf>
    <xf numFmtId="164" fontId="47" fillId="0" borderId="25" xfId="82" applyFont="true" applyBorder="true" applyAlignment="true" applyProtection="false">
      <alignment horizontal="left" vertical="center" textRotation="0" wrapText="false" indent="0" shrinkToFit="false"/>
      <protection locked="false" hidden="false"/>
    </xf>
    <xf numFmtId="164" fontId="42" fillId="0" borderId="0" xfId="82" applyFont="true" applyBorder="true" applyAlignment="true" applyProtection="false">
      <alignment horizontal="left" vertical="center" textRotation="0" wrapText="false" indent="0" shrinkToFit="false"/>
      <protection locked="false" hidden="false"/>
    </xf>
    <xf numFmtId="164" fontId="37" fillId="0" borderId="0" xfId="82" applyFont="true" applyBorder="false" applyAlignment="true" applyProtection="false">
      <alignment horizontal="left" vertical="center" textRotation="0" wrapText="false" indent="0" shrinkToFit="false"/>
      <protection locked="false" hidden="false"/>
    </xf>
    <xf numFmtId="164" fontId="37" fillId="0" borderId="0" xfId="82" applyFont="true" applyBorder="true" applyAlignment="true" applyProtection="false">
      <alignment horizontal="center" vertical="center" textRotation="0" wrapText="false" indent="0" shrinkToFit="false"/>
      <protection locked="false" hidden="false"/>
    </xf>
    <xf numFmtId="164" fontId="37" fillId="0" borderId="17" xfId="82" applyFont="true" applyBorder="true" applyAlignment="true" applyProtection="false">
      <alignment horizontal="left" vertical="center" textRotation="0" wrapText="false" indent="0" shrinkToFit="false"/>
      <protection locked="false" hidden="false"/>
    </xf>
    <xf numFmtId="164" fontId="37" fillId="0" borderId="0" xfId="82" applyFont="true" applyBorder="true" applyAlignment="true" applyProtection="false">
      <alignment horizontal="left" vertical="center" textRotation="0" wrapText="false" indent="0" shrinkToFit="false"/>
      <protection locked="false" hidden="false"/>
    </xf>
    <xf numFmtId="164" fontId="37" fillId="0" borderId="0" xfId="82" applyFont="true" applyBorder="true" applyAlignment="true" applyProtection="false">
      <alignment horizontal="center" vertical="center" textRotation="0" wrapText="false" indent="0" shrinkToFit="false"/>
      <protection locked="false" hidden="false"/>
    </xf>
    <xf numFmtId="164" fontId="0" fillId="0" borderId="24" xfId="82" applyFont="true" applyBorder="true" applyAlignment="true" applyProtection="false">
      <alignment horizontal="left" vertical="center" textRotation="0" wrapText="false" indent="0" shrinkToFit="false"/>
      <protection locked="false" hidden="false"/>
    </xf>
    <xf numFmtId="164" fontId="29" fillId="0" borderId="25" xfId="82" applyFont="true" applyBorder="true" applyAlignment="true" applyProtection="false">
      <alignment horizontal="left" vertical="center" textRotation="0" wrapText="false" indent="0" shrinkToFit="false"/>
      <protection locked="false" hidden="false"/>
    </xf>
    <xf numFmtId="164" fontId="0" fillId="0" borderId="26" xfId="82" applyFont="true" applyBorder="true" applyAlignment="true" applyProtection="false">
      <alignment horizontal="left" vertical="center" textRotation="0" wrapText="false" indent="0" shrinkToFit="false"/>
      <protection locked="false" hidden="false"/>
    </xf>
    <xf numFmtId="164" fontId="0" fillId="0" borderId="0" xfId="82" applyFont="true" applyBorder="true" applyAlignment="true" applyProtection="false">
      <alignment horizontal="left" vertical="center" textRotation="0" wrapText="false" indent="0" shrinkToFit="false"/>
      <protection locked="false" hidden="false"/>
    </xf>
    <xf numFmtId="164" fontId="29" fillId="0" borderId="0" xfId="82" applyFont="true" applyBorder="true" applyAlignment="true" applyProtection="false">
      <alignment horizontal="left" vertical="center" textRotation="0" wrapText="false" indent="0" shrinkToFit="false"/>
      <protection locked="false" hidden="false"/>
    </xf>
    <xf numFmtId="164" fontId="47" fillId="0" borderId="0" xfId="82" applyFont="true" applyBorder="true" applyAlignment="true" applyProtection="false">
      <alignment horizontal="left" vertical="center" textRotation="0" wrapText="false" indent="0" shrinkToFit="false"/>
      <protection locked="false" hidden="false"/>
    </xf>
    <xf numFmtId="164" fontId="37" fillId="0" borderId="25" xfId="82" applyFont="true" applyBorder="true" applyAlignment="true" applyProtection="false">
      <alignment horizontal="left" vertical="center" textRotation="0" wrapText="false" indent="0" shrinkToFit="false"/>
      <protection locked="false" hidden="false"/>
    </xf>
    <xf numFmtId="164" fontId="0" fillId="0" borderId="0" xfId="82" applyFont="true" applyBorder="true" applyAlignment="true" applyProtection="false">
      <alignment horizontal="left" vertical="center" textRotation="0" wrapText="true" indent="0" shrinkToFit="false"/>
      <protection locked="false" hidden="false"/>
    </xf>
    <xf numFmtId="164" fontId="37" fillId="0" borderId="0" xfId="82" applyFont="true" applyBorder="true" applyAlignment="true" applyProtection="false">
      <alignment horizontal="center" vertical="center" textRotation="0" wrapText="true" indent="0" shrinkToFit="false"/>
      <protection locked="false" hidden="false"/>
    </xf>
    <xf numFmtId="164" fontId="0" fillId="0" borderId="14" xfId="82" applyFont="true" applyBorder="true" applyAlignment="true" applyProtection="false">
      <alignment horizontal="left" vertical="center" textRotation="0" wrapText="true" indent="0" shrinkToFit="false"/>
      <protection locked="false" hidden="false"/>
    </xf>
    <xf numFmtId="164" fontId="0" fillId="0" borderId="15" xfId="82" applyFont="true" applyBorder="true" applyAlignment="true" applyProtection="false">
      <alignment horizontal="left" vertical="center" textRotation="0" wrapText="true" indent="0" shrinkToFit="false"/>
      <protection locked="false" hidden="false"/>
    </xf>
    <xf numFmtId="164" fontId="0" fillId="0" borderId="16" xfId="82" applyFont="true" applyBorder="true" applyAlignment="true" applyProtection="false">
      <alignment horizontal="left" vertical="center" textRotation="0" wrapText="true" indent="0" shrinkToFit="false"/>
      <protection locked="false" hidden="false"/>
    </xf>
    <xf numFmtId="164" fontId="0" fillId="0" borderId="17" xfId="82" applyFont="true" applyBorder="true" applyAlignment="true" applyProtection="false">
      <alignment horizontal="left" vertical="center" textRotation="0" wrapText="true" indent="0" shrinkToFit="false"/>
      <protection locked="false" hidden="false"/>
    </xf>
    <xf numFmtId="164" fontId="0" fillId="0" borderId="18" xfId="82" applyFont="true" applyBorder="true" applyAlignment="true" applyProtection="false">
      <alignment horizontal="left" vertical="center" textRotation="0" wrapText="true" indent="0" shrinkToFit="false"/>
      <protection locked="false" hidden="false"/>
    </xf>
    <xf numFmtId="164" fontId="47" fillId="0" borderId="17" xfId="82" applyFont="true" applyBorder="true" applyAlignment="true" applyProtection="false">
      <alignment horizontal="left" vertical="center" textRotation="0" wrapText="true" indent="0" shrinkToFit="false"/>
      <protection locked="false" hidden="false"/>
    </xf>
    <xf numFmtId="164" fontId="47" fillId="0" borderId="18" xfId="82" applyFont="true" applyBorder="true" applyAlignment="true" applyProtection="false">
      <alignment horizontal="left" vertical="center" textRotation="0" wrapText="true" indent="0" shrinkToFit="false"/>
      <protection locked="false" hidden="false"/>
    </xf>
    <xf numFmtId="164" fontId="37" fillId="0" borderId="17" xfId="82" applyFont="true" applyBorder="true" applyAlignment="true" applyProtection="false">
      <alignment horizontal="left" vertical="center" textRotation="0" wrapText="true" indent="0" shrinkToFit="false"/>
      <protection locked="false" hidden="false"/>
    </xf>
    <xf numFmtId="164" fontId="37" fillId="0" borderId="18" xfId="82" applyFont="true" applyBorder="true" applyAlignment="true" applyProtection="false">
      <alignment horizontal="left" vertical="center" textRotation="0" wrapText="true" indent="0" shrinkToFit="false"/>
      <protection locked="false" hidden="false"/>
    </xf>
    <xf numFmtId="164" fontId="37" fillId="0" borderId="18" xfId="82" applyFont="true" applyBorder="true" applyAlignment="true" applyProtection="false">
      <alignment horizontal="left" vertical="center" textRotation="0" wrapText="false" indent="0" shrinkToFit="false"/>
      <protection locked="false" hidden="false"/>
    </xf>
    <xf numFmtId="164" fontId="37" fillId="0" borderId="24" xfId="82" applyFont="true" applyBorder="true" applyAlignment="true" applyProtection="false">
      <alignment horizontal="left" vertical="center" textRotation="0" wrapText="true" indent="0" shrinkToFit="false"/>
      <protection locked="false" hidden="false"/>
    </xf>
    <xf numFmtId="164" fontId="37" fillId="0" borderId="25" xfId="82" applyFont="true" applyBorder="true" applyAlignment="true" applyProtection="false">
      <alignment horizontal="left" vertical="center" textRotation="0" wrapText="true" indent="0" shrinkToFit="false"/>
      <protection locked="false" hidden="false"/>
    </xf>
    <xf numFmtId="164" fontId="37" fillId="0" borderId="26" xfId="82" applyFont="true" applyBorder="true" applyAlignment="true" applyProtection="false">
      <alignment horizontal="left" vertical="center" textRotation="0" wrapText="true" indent="0" shrinkToFit="false"/>
      <protection locked="false" hidden="false"/>
    </xf>
    <xf numFmtId="164" fontId="37" fillId="0" borderId="0" xfId="82" applyFont="true" applyBorder="true" applyAlignment="true" applyProtection="false">
      <alignment horizontal="left" vertical="top" textRotation="0" wrapText="false" indent="0" shrinkToFit="false"/>
      <protection locked="false" hidden="false"/>
    </xf>
    <xf numFmtId="164" fontId="37" fillId="0" borderId="0" xfId="82" applyFont="true" applyBorder="true" applyAlignment="true" applyProtection="false">
      <alignment horizontal="center" vertical="top" textRotation="0" wrapText="false" indent="0" shrinkToFit="false"/>
      <protection locked="false" hidden="false"/>
    </xf>
    <xf numFmtId="164" fontId="37" fillId="0" borderId="24" xfId="82" applyFont="true" applyBorder="true" applyAlignment="true" applyProtection="false">
      <alignment horizontal="left" vertical="center" textRotation="0" wrapText="false" indent="0" shrinkToFit="false"/>
      <protection locked="false" hidden="false"/>
    </xf>
    <xf numFmtId="164" fontId="37" fillId="0" borderId="26" xfId="82" applyFont="true" applyBorder="true" applyAlignment="true" applyProtection="false">
      <alignment horizontal="left" vertical="center" textRotation="0" wrapText="false" indent="0" shrinkToFit="false"/>
      <protection locked="false" hidden="false"/>
    </xf>
    <xf numFmtId="164" fontId="47" fillId="0" borderId="0" xfId="82" applyFont="true" applyBorder="false" applyAlignment="true" applyProtection="false">
      <alignment horizontal="general" vertical="center" textRotation="0" wrapText="false" indent="0" shrinkToFit="false"/>
      <protection locked="false" hidden="false"/>
    </xf>
    <xf numFmtId="164" fontId="50" fillId="0" borderId="0" xfId="82" applyFont="true" applyBorder="true" applyAlignment="true" applyProtection="false">
      <alignment horizontal="general" vertical="center" textRotation="0" wrapText="false" indent="0" shrinkToFit="false"/>
      <protection locked="false" hidden="false"/>
    </xf>
    <xf numFmtId="164" fontId="47" fillId="0" borderId="25" xfId="82" applyFont="true" applyBorder="true" applyAlignment="true" applyProtection="false">
      <alignment horizontal="general" vertical="center" textRotation="0" wrapText="false" indent="0" shrinkToFit="false"/>
      <protection locked="false" hidden="false"/>
    </xf>
    <xf numFmtId="164" fontId="50" fillId="0" borderId="25" xfId="82" applyFont="true" applyBorder="true" applyAlignment="true" applyProtection="false">
      <alignment horizontal="general" vertical="center" textRotation="0" wrapText="false" indent="0" shrinkToFit="false"/>
      <protection locked="false" hidden="false"/>
    </xf>
    <xf numFmtId="165" fontId="37" fillId="0" borderId="0" xfId="82" applyFont="true" applyBorder="true" applyAlignment="true" applyProtection="false">
      <alignment horizontal="left" vertical="center" textRotation="0" wrapText="false" indent="0" shrinkToFit="false"/>
      <protection locked="false" hidden="false"/>
    </xf>
    <xf numFmtId="164" fontId="0" fillId="0" borderId="25" xfId="82" applyFont="false" applyBorder="true" applyAlignment="true" applyProtection="false">
      <alignment horizontal="general" vertical="top" textRotation="0" wrapText="false" indent="0" shrinkToFit="false"/>
      <protection locked="false" hidden="false"/>
    </xf>
    <xf numFmtId="164" fontId="37" fillId="0" borderId="15" xfId="82" applyFont="true" applyBorder="true" applyAlignment="true" applyProtection="false">
      <alignment horizontal="left" vertical="center" textRotation="0" wrapText="true" indent="0" shrinkToFit="false"/>
      <protection locked="false" hidden="false"/>
    </xf>
    <xf numFmtId="164" fontId="37" fillId="0" borderId="15" xfId="82" applyFont="true" applyBorder="true" applyAlignment="true" applyProtection="false">
      <alignment horizontal="left" vertical="center" textRotation="0" wrapText="false" indent="0" shrinkToFit="false"/>
      <protection locked="false" hidden="false"/>
    </xf>
    <xf numFmtId="164" fontId="37" fillId="0" borderId="15" xfId="82" applyFont="true" applyBorder="true" applyAlignment="true" applyProtection="false">
      <alignment horizontal="center" vertical="center" textRotation="0" wrapText="false" indent="0" shrinkToFit="false"/>
      <protection locked="false" hidden="false"/>
    </xf>
    <xf numFmtId="164" fontId="50" fillId="0" borderId="25" xfId="82" applyFont="true" applyBorder="true" applyAlignment="true" applyProtection="false">
      <alignment horizontal="left" vertical="bottom" textRotation="0" wrapText="false" indent="0" shrinkToFit="false"/>
      <protection locked="false" hidden="false"/>
    </xf>
    <xf numFmtId="164" fontId="47" fillId="0" borderId="25" xfId="82" applyFont="true" applyBorder="true" applyAlignment="true" applyProtection="false">
      <alignment horizontal="general" vertical="bottom" textRotation="0" wrapText="false" indent="0" shrinkToFit="false"/>
      <protection locked="false" hidden="false"/>
    </xf>
    <xf numFmtId="164" fontId="0" fillId="0" borderId="17" xfId="82" applyFont="true" applyBorder="true" applyAlignment="true" applyProtection="false">
      <alignment horizontal="general" vertical="top" textRotation="0" wrapText="false" indent="0" shrinkToFit="false"/>
      <protection locked="false" hidden="false"/>
    </xf>
    <xf numFmtId="164" fontId="0" fillId="0" borderId="18" xfId="82" applyFont="true" applyBorder="true" applyAlignment="true" applyProtection="false">
      <alignment horizontal="general" vertical="top" textRotation="0" wrapText="false" indent="0" shrinkToFit="false"/>
      <protection locked="false" hidden="false"/>
    </xf>
    <xf numFmtId="164" fontId="0" fillId="0" borderId="0" xfId="82" applyFont="true" applyBorder="true" applyAlignment="true" applyProtection="false">
      <alignment horizontal="center" vertical="center" textRotation="0" wrapText="false" indent="0" shrinkToFit="false"/>
      <protection locked="false" hidden="false"/>
    </xf>
    <xf numFmtId="164" fontId="0" fillId="0" borderId="0" xfId="82" applyFont="true" applyBorder="true" applyAlignment="true" applyProtection="false">
      <alignment horizontal="left" vertical="top" textRotation="0" wrapText="false" indent="0" shrinkToFit="false"/>
      <protection locked="false" hidden="false"/>
    </xf>
    <xf numFmtId="164" fontId="0" fillId="0" borderId="24" xfId="82" applyFont="true" applyBorder="true" applyAlignment="true" applyProtection="false">
      <alignment horizontal="general" vertical="top" textRotation="0" wrapText="false" indent="0" shrinkToFit="false"/>
      <protection locked="false" hidden="false"/>
    </xf>
    <xf numFmtId="164" fontId="0" fillId="0" borderId="25" xfId="82" applyFont="true" applyBorder="true" applyAlignment="true" applyProtection="false">
      <alignment horizontal="general" vertical="top" textRotation="0" wrapText="false" indent="0" shrinkToFit="false"/>
      <protection locked="false" hidden="false"/>
    </xf>
    <xf numFmtId="164" fontId="0" fillId="0" borderId="26" xfId="82" applyFont="true" applyBorder="true" applyAlignment="true" applyProtection="false">
      <alignment horizontal="general" vertical="top" textRotation="0" wrapText="false" indent="0" shrinkToFit="false"/>
      <protection locked="false" hidden="false"/>
    </xf>
  </cellXfs>
  <cellStyles count="90">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20 % - zvýraznenie1" xfId="21" builtinId="53" customBuiltin="true"/>
    <cellStyle name="20 % - zvýraznenie2" xfId="22" builtinId="53" customBuiltin="true"/>
    <cellStyle name="20 % - zvýraznenie3" xfId="23" builtinId="53" customBuiltin="true"/>
    <cellStyle name="20 % - zvýraznenie4" xfId="24" builtinId="53" customBuiltin="true"/>
    <cellStyle name="20 % - zvýraznenie5" xfId="25" builtinId="53" customBuiltin="true"/>
    <cellStyle name="20 % - zvýraznenie6" xfId="26" builtinId="53" customBuiltin="true"/>
    <cellStyle name="20% - Accent1" xfId="27" builtinId="53" customBuiltin="true"/>
    <cellStyle name="20% - Accent2" xfId="28" builtinId="53" customBuiltin="true"/>
    <cellStyle name="20% - Accent3" xfId="29" builtinId="53" customBuiltin="true"/>
    <cellStyle name="20% - Accent4" xfId="30" builtinId="53" customBuiltin="true"/>
    <cellStyle name="20% - Accent5" xfId="31" builtinId="53" customBuiltin="true"/>
    <cellStyle name="20% - Accent6" xfId="32" builtinId="53" customBuiltin="true"/>
    <cellStyle name="40 % - zvýraznenie1" xfId="33" builtinId="53" customBuiltin="true"/>
    <cellStyle name="40 % - zvýraznenie2" xfId="34" builtinId="53" customBuiltin="true"/>
    <cellStyle name="40 % - zvýraznenie3" xfId="35" builtinId="53" customBuiltin="true"/>
    <cellStyle name="40 % - zvýraznenie4" xfId="36" builtinId="53" customBuiltin="true"/>
    <cellStyle name="40 % - zvýraznenie5" xfId="37" builtinId="53" customBuiltin="true"/>
    <cellStyle name="40 % - zvýraznenie6" xfId="38" builtinId="53" customBuiltin="true"/>
    <cellStyle name="40% - Accent1" xfId="39" builtinId="53" customBuiltin="true"/>
    <cellStyle name="40% - Accent2" xfId="40" builtinId="53" customBuiltin="true"/>
    <cellStyle name="40% - Accent3" xfId="41" builtinId="53" customBuiltin="true"/>
    <cellStyle name="40% - Accent4" xfId="42" builtinId="53" customBuiltin="true"/>
    <cellStyle name="40% - Accent5" xfId="43" builtinId="53" customBuiltin="true"/>
    <cellStyle name="40% - Accent6" xfId="44" builtinId="53" customBuiltin="true"/>
    <cellStyle name="60 % - zvýraznenie1" xfId="45" builtinId="53" customBuiltin="true"/>
    <cellStyle name="60 % - zvýraznenie2" xfId="46" builtinId="53" customBuiltin="true"/>
    <cellStyle name="60 % - zvýraznenie3" xfId="47" builtinId="53" customBuiltin="true"/>
    <cellStyle name="60 % - zvýraznenie4" xfId="48" builtinId="53" customBuiltin="true"/>
    <cellStyle name="60 % - zvýraznenie5" xfId="49" builtinId="53" customBuiltin="true"/>
    <cellStyle name="60 % - zvýraznenie6" xfId="50" builtinId="53" customBuiltin="true"/>
    <cellStyle name="60% - Accent1" xfId="51" builtinId="53" customBuiltin="true"/>
    <cellStyle name="60% - Accent2" xfId="52" builtinId="53" customBuiltin="true"/>
    <cellStyle name="60% - Accent3" xfId="53" builtinId="53" customBuiltin="true"/>
    <cellStyle name="60% - Accent4" xfId="54" builtinId="53" customBuiltin="true"/>
    <cellStyle name="60% - Accent5" xfId="55" builtinId="53" customBuiltin="true"/>
    <cellStyle name="60% - Accent6" xfId="56" builtinId="53" customBuiltin="true"/>
    <cellStyle name="Accent1" xfId="57" builtinId="53" customBuiltin="true"/>
    <cellStyle name="Accent2" xfId="58" builtinId="53" customBuiltin="true"/>
    <cellStyle name="Accent3" xfId="59" builtinId="53" customBuiltin="true"/>
    <cellStyle name="Accent4" xfId="60" builtinId="53" customBuiltin="true"/>
    <cellStyle name="Accent5" xfId="61" builtinId="53" customBuiltin="true"/>
    <cellStyle name="Accent6" xfId="62" builtinId="53" customBuiltin="true"/>
    <cellStyle name="Bad" xfId="63" builtinId="53" customBuiltin="true"/>
    <cellStyle name="Calculation" xfId="64" builtinId="53" customBuiltin="true"/>
    <cellStyle name="Check Cell" xfId="65" builtinId="53" customBuiltin="true"/>
    <cellStyle name="Dobrá" xfId="66" builtinId="53" customBuiltin="true"/>
    <cellStyle name="Explanatory Text" xfId="67" builtinId="53" customBuiltin="true"/>
    <cellStyle name="Good" xfId="68" builtinId="53" customBuiltin="true"/>
    <cellStyle name="Heading 1" xfId="69" builtinId="53" customBuiltin="true"/>
    <cellStyle name="Heading 2" xfId="70" builtinId="53" customBuiltin="true"/>
    <cellStyle name="Heading 3" xfId="71" builtinId="53" customBuiltin="true"/>
    <cellStyle name="Heading 4" xfId="72" builtinId="53" customBuiltin="true"/>
    <cellStyle name="Input" xfId="73" builtinId="53" customBuiltin="true"/>
    <cellStyle name="Kontrolná bunka" xfId="74" builtinId="53" customBuiltin="true"/>
    <cellStyle name="Linked Cell" xfId="75" builtinId="53" customBuiltin="true"/>
    <cellStyle name="Nadpis 1" xfId="76" builtinId="53" customBuiltin="true"/>
    <cellStyle name="Nadpis 2" xfId="77" builtinId="53" customBuiltin="true"/>
    <cellStyle name="Nadpis 3" xfId="78" builtinId="53" customBuiltin="true"/>
    <cellStyle name="Nadpis 4" xfId="79" builtinId="53" customBuiltin="true"/>
    <cellStyle name="Neutral" xfId="80" builtinId="53" customBuiltin="true"/>
    <cellStyle name="Neutrálna" xfId="81" builtinId="53" customBuiltin="true"/>
    <cellStyle name="normální_VVZ" xfId="82" builtinId="53" customBuiltin="true"/>
    <cellStyle name="Note" xfId="83" builtinId="53" customBuiltin="true"/>
    <cellStyle name="Output" xfId="84" builtinId="53" customBuiltin="true"/>
    <cellStyle name="Poznámka" xfId="85" builtinId="53" customBuiltin="true"/>
    <cellStyle name="Prepojená bunka" xfId="86" builtinId="53" customBuiltin="true"/>
    <cellStyle name="Spolu" xfId="87" builtinId="53" customBuiltin="true"/>
    <cellStyle name="Text upozornenia" xfId="88" builtinId="53" customBuiltin="true"/>
    <cellStyle name="Title" xfId="89" builtinId="53" customBuiltin="true"/>
    <cellStyle name="Titul" xfId="90" builtinId="53" customBuiltin="true"/>
    <cellStyle name="Total" xfId="91" builtinId="53" customBuiltin="true"/>
    <cellStyle name="Vstup" xfId="92" builtinId="53" customBuiltin="true"/>
    <cellStyle name="Vysvetľujúci text" xfId="93" builtinId="53" customBuiltin="true"/>
    <cellStyle name="Výpočet" xfId="94" builtinId="53" customBuiltin="true"/>
    <cellStyle name="Výstup" xfId="95" builtinId="53" customBuiltin="true"/>
    <cellStyle name="Warning Text" xfId="96" builtinId="53" customBuiltin="true"/>
    <cellStyle name="Zlá" xfId="97" builtinId="53" customBuiltin="true"/>
    <cellStyle name="Zvýraznenie1" xfId="98" builtinId="53" customBuiltin="true"/>
    <cellStyle name="Zvýraznenie2" xfId="99" builtinId="53" customBuiltin="true"/>
    <cellStyle name="Zvýraznenie3" xfId="100" builtinId="53" customBuiltin="true"/>
    <cellStyle name="Zvýraznenie4" xfId="101" builtinId="53" customBuiltin="true"/>
    <cellStyle name="Zvýraznenie5" xfId="102" builtinId="53" customBuiltin="true"/>
    <cellStyle name="Zvýraznenie6" xfId="103" builtinId="53" customBuiltin="true"/>
    <cellStyle name="*unknown*" xfId="20" builtinId="8" customBuiltin="false"/>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0</xdr:colOff>
      <xdr:row>0</xdr:row>
      <xdr:rowOff>0</xdr:rowOff>
    </xdr:from>
    <xdr:to>
      <xdr:col>0</xdr:col>
      <xdr:colOff>249120</xdr:colOff>
      <xdr:row>0</xdr:row>
      <xdr:rowOff>271800</xdr:rowOff>
    </xdr:to>
    <xdr:pic>
      <xdr:nvPicPr>
        <xdr:cNvPr id="0" name="Picture 1" descr=""/>
        <xdr:cNvPicPr/>
      </xdr:nvPicPr>
      <xdr:blipFill>
        <a:blip r:embed="rId1"/>
        <a:stretch/>
      </xdr:blipFill>
      <xdr:spPr>
        <a:xfrm>
          <a:off x="0" y="0"/>
          <a:ext cx="249120" cy="27180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file>

<file path=xl/drawings/drawing3.xml><?xml version="1.0" encoding="utf-8"?>
<xdr:wsDr xmlns:xdr="http://schemas.openxmlformats.org/drawingml/2006/spreadsheetDrawing" xmlns:a="http://schemas.openxmlformats.org/drawingml/2006/main" xmlns:r="http://schemas.openxmlformats.org/officeDocument/2006/relationships"/>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_rels/sheet3.xml.rels><?xml version="1.0" encoding="UTF-8"?>
<Relationships xmlns="http://schemas.openxmlformats.org/package/2006/relationships"><Relationship Id="rId1"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CM55"/>
  <sheetViews>
    <sheetView windowProtection="true" showFormulas="false" showGridLines="false" showRowColHeaders="true" showZeros="true" rightToLeft="false" tabSelected="true" showOutlineSymbols="true" defaultGridColor="true" view="normal" topLeftCell="A1" colorId="64" zoomScale="100" zoomScaleNormal="100" zoomScalePageLayoutView="100" workbookViewId="0">
      <pane xSplit="0" ySplit="1" topLeftCell="A2" activePane="bottomLeft" state="frozen"/>
      <selection pane="topLeft" activeCell="A1" activeCellId="0" sqref="A1"/>
      <selection pane="bottomLeft" activeCell="A1" activeCellId="0" sqref="A1"/>
    </sheetView>
  </sheetViews>
  <sheetFormatPr defaultRowHeight="13.5"/>
  <cols>
    <col collapsed="false" hidden="false" max="1" min="1" style="0" width="8.3445945945946"/>
    <col collapsed="false" hidden="false" max="2" min="2" style="0" width="1.66891891891892"/>
    <col collapsed="false" hidden="false" max="3" min="3" style="0" width="4.16891891891892"/>
    <col collapsed="false" hidden="false" max="33" min="4" style="0" width="2.66891891891892"/>
    <col collapsed="false" hidden="false" max="34" min="34" style="0" width="3.33783783783784"/>
    <col collapsed="false" hidden="false" max="35" min="35" style="0" width="31.7027027027027"/>
    <col collapsed="false" hidden="false" max="37" min="36" style="0" width="2.5"/>
    <col collapsed="false" hidden="false" max="38" min="38" style="0" width="8.3445945945946"/>
    <col collapsed="false" hidden="false" max="39" min="39" style="0" width="3.33783783783784"/>
    <col collapsed="false" hidden="false" max="40" min="40" style="0" width="13.3513513513514"/>
    <col collapsed="false" hidden="false" max="41" min="41" style="0" width="7.50675675675676"/>
    <col collapsed="false" hidden="false" max="42" min="42" style="0" width="4.16891891891892"/>
    <col collapsed="false" hidden="false" max="43" min="43" style="0" width="15.6824324324324"/>
    <col collapsed="false" hidden="false" max="44" min="44" style="0" width="13.6824324324324"/>
    <col collapsed="false" hidden="true" max="56" min="45" style="0" width="0"/>
    <col collapsed="false" hidden="false" max="57" min="57" style="0" width="66.5743243243243"/>
    <col collapsed="false" hidden="true" max="91" min="71" style="0" width="0"/>
  </cols>
  <sheetData>
    <row r="1" customFormat="false" ht="21.4" hidden="false" customHeight="true" outlineLevel="0" collapsed="false">
      <c r="A1" s="1" t="s">
        <v>0</v>
      </c>
      <c r="B1" s="2"/>
      <c r="C1" s="2"/>
      <c r="D1" s="3" t="s">
        <v>1</v>
      </c>
      <c r="E1" s="2"/>
      <c r="F1" s="2"/>
      <c r="G1" s="2"/>
      <c r="H1" s="2"/>
      <c r="I1" s="2"/>
      <c r="J1" s="2"/>
      <c r="K1" s="4" t="s">
        <v>2</v>
      </c>
      <c r="L1" s="4"/>
      <c r="M1" s="4"/>
      <c r="N1" s="4"/>
      <c r="O1" s="4"/>
      <c r="P1" s="4"/>
      <c r="Q1" s="4"/>
      <c r="R1" s="4"/>
      <c r="S1" s="4"/>
      <c r="T1" s="2"/>
      <c r="U1" s="2"/>
      <c r="V1" s="2"/>
      <c r="W1" s="4" t="s">
        <v>3</v>
      </c>
      <c r="X1" s="4"/>
      <c r="Y1" s="4"/>
      <c r="Z1" s="4"/>
      <c r="AA1" s="4"/>
      <c r="AB1" s="4"/>
      <c r="AC1" s="4"/>
      <c r="AD1" s="4"/>
      <c r="AE1" s="4"/>
      <c r="AF1" s="4"/>
      <c r="AG1" s="4"/>
      <c r="AH1" s="4"/>
      <c r="AI1" s="5"/>
      <c r="AJ1" s="6"/>
      <c r="AK1" s="6"/>
      <c r="AL1" s="6"/>
      <c r="AM1" s="6"/>
      <c r="AN1" s="6"/>
      <c r="AO1" s="6"/>
      <c r="AP1" s="6"/>
      <c r="AQ1" s="6"/>
      <c r="AR1" s="6"/>
      <c r="AS1" s="6"/>
      <c r="AT1" s="6"/>
      <c r="AU1" s="6"/>
      <c r="AV1" s="6"/>
      <c r="AW1" s="6"/>
      <c r="AX1" s="6"/>
      <c r="AY1" s="6"/>
      <c r="AZ1" s="6"/>
      <c r="BA1" s="7" t="s">
        <v>4</v>
      </c>
      <c r="BB1" s="7" t="s">
        <v>5</v>
      </c>
      <c r="BC1" s="6"/>
      <c r="BD1" s="6"/>
      <c r="BE1" s="6"/>
      <c r="BF1" s="6"/>
      <c r="BG1" s="6"/>
      <c r="BH1" s="6"/>
      <c r="BI1" s="6"/>
      <c r="BJ1" s="6"/>
      <c r="BK1" s="6"/>
      <c r="BL1" s="6"/>
      <c r="BM1" s="6"/>
      <c r="BN1" s="6"/>
      <c r="BO1" s="6"/>
      <c r="BP1" s="6"/>
      <c r="BQ1" s="6"/>
      <c r="BR1" s="6"/>
      <c r="BT1" s="8" t="s">
        <v>6</v>
      </c>
      <c r="BU1" s="8" t="s">
        <v>6</v>
      </c>
      <c r="BV1" s="8" t="s">
        <v>7</v>
      </c>
    </row>
    <row r="2" customFormat="false" ht="36.95" hidden="false" customHeight="true" outlineLevel="0" collapsed="false">
      <c r="AR2" s="9"/>
      <c r="AS2" s="9"/>
      <c r="AT2" s="9"/>
      <c r="AU2" s="9"/>
      <c r="AV2" s="9"/>
      <c r="AW2" s="9"/>
      <c r="AX2" s="9"/>
      <c r="AY2" s="9"/>
      <c r="AZ2" s="9"/>
      <c r="BA2" s="9"/>
      <c r="BB2" s="9"/>
      <c r="BC2" s="9"/>
      <c r="BD2" s="9"/>
      <c r="BE2" s="9"/>
      <c r="BS2" s="10" t="s">
        <v>8</v>
      </c>
      <c r="BT2" s="10" t="s">
        <v>9</v>
      </c>
    </row>
    <row r="3" customFormat="false" ht="6.95" hidden="false" customHeight="true" outlineLevel="0" collapsed="false">
      <c r="B3" s="11"/>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3"/>
      <c r="BS3" s="10" t="s">
        <v>8</v>
      </c>
      <c r="BT3" s="10" t="s">
        <v>10</v>
      </c>
    </row>
    <row r="4" customFormat="false" ht="36.95" hidden="false" customHeight="true" outlineLevel="0" collapsed="false">
      <c r="B4" s="14"/>
      <c r="C4" s="9"/>
      <c r="D4" s="15" t="s">
        <v>11</v>
      </c>
      <c r="E4" s="9"/>
      <c r="F4" s="9"/>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16"/>
      <c r="AS4" s="17" t="s">
        <v>12</v>
      </c>
      <c r="BE4" s="18" t="s">
        <v>13</v>
      </c>
      <c r="BS4" s="10" t="s">
        <v>14</v>
      </c>
    </row>
    <row r="5" customFormat="false" ht="14.45" hidden="false" customHeight="true" outlineLevel="0" collapsed="false">
      <c r="B5" s="14"/>
      <c r="C5" s="9"/>
      <c r="D5" s="19" t="s">
        <v>15</v>
      </c>
      <c r="E5" s="9"/>
      <c r="F5" s="9"/>
      <c r="G5" s="9"/>
      <c r="H5" s="9"/>
      <c r="I5" s="9"/>
      <c r="J5" s="9"/>
      <c r="K5" s="20" t="s">
        <v>16</v>
      </c>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9"/>
      <c r="AQ5" s="16"/>
      <c r="BE5" s="21" t="s">
        <v>17</v>
      </c>
      <c r="BS5" s="10" t="s">
        <v>8</v>
      </c>
    </row>
    <row r="6" customFormat="false" ht="36.95" hidden="false" customHeight="true" outlineLevel="0" collapsed="false">
      <c r="B6" s="14"/>
      <c r="C6" s="9"/>
      <c r="D6" s="22" t="s">
        <v>18</v>
      </c>
      <c r="E6" s="9"/>
      <c r="F6" s="9"/>
      <c r="G6" s="9"/>
      <c r="H6" s="9"/>
      <c r="I6" s="9"/>
      <c r="J6" s="9"/>
      <c r="K6" s="23" t="s">
        <v>19</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9"/>
      <c r="AQ6" s="16"/>
      <c r="BE6" s="21"/>
      <c r="BS6" s="10" t="s">
        <v>20</v>
      </c>
    </row>
    <row r="7" customFormat="false" ht="14.45" hidden="false" customHeight="true" outlineLevel="0" collapsed="false">
      <c r="B7" s="14"/>
      <c r="C7" s="9"/>
      <c r="D7" s="24" t="s">
        <v>21</v>
      </c>
      <c r="E7" s="9"/>
      <c r="F7" s="9"/>
      <c r="G7" s="9"/>
      <c r="H7" s="9"/>
      <c r="I7" s="9"/>
      <c r="J7" s="9"/>
      <c r="K7" s="20" t="s">
        <v>22</v>
      </c>
      <c r="L7" s="9"/>
      <c r="M7" s="9"/>
      <c r="N7" s="9"/>
      <c r="O7" s="9"/>
      <c r="P7" s="9"/>
      <c r="Q7" s="9"/>
      <c r="R7" s="9"/>
      <c r="S7" s="9"/>
      <c r="T7" s="9"/>
      <c r="U7" s="9"/>
      <c r="V7" s="9"/>
      <c r="W7" s="9"/>
      <c r="X7" s="9"/>
      <c r="Y7" s="9"/>
      <c r="Z7" s="9"/>
      <c r="AA7" s="9"/>
      <c r="AB7" s="9"/>
      <c r="AC7" s="9"/>
      <c r="AD7" s="9"/>
      <c r="AE7" s="9"/>
      <c r="AF7" s="9"/>
      <c r="AG7" s="9"/>
      <c r="AH7" s="9"/>
      <c r="AI7" s="9"/>
      <c r="AJ7" s="9"/>
      <c r="AK7" s="24" t="s">
        <v>23</v>
      </c>
      <c r="AL7" s="9"/>
      <c r="AM7" s="9"/>
      <c r="AN7" s="20"/>
      <c r="AO7" s="9"/>
      <c r="AP7" s="9"/>
      <c r="AQ7" s="16"/>
      <c r="BE7" s="21"/>
      <c r="BS7" s="10" t="s">
        <v>24</v>
      </c>
    </row>
    <row r="8" customFormat="false" ht="14.45" hidden="false" customHeight="true" outlineLevel="0" collapsed="false">
      <c r="B8" s="14"/>
      <c r="C8" s="9"/>
      <c r="D8" s="24" t="s">
        <v>25</v>
      </c>
      <c r="E8" s="9"/>
      <c r="F8" s="9"/>
      <c r="G8" s="9"/>
      <c r="H8" s="9"/>
      <c r="I8" s="9"/>
      <c r="J8" s="9"/>
      <c r="K8" s="20" t="s">
        <v>26</v>
      </c>
      <c r="L8" s="9"/>
      <c r="M8" s="9"/>
      <c r="N8" s="9"/>
      <c r="O8" s="9"/>
      <c r="P8" s="9"/>
      <c r="Q8" s="9"/>
      <c r="R8" s="9"/>
      <c r="S8" s="9"/>
      <c r="T8" s="9"/>
      <c r="U8" s="9"/>
      <c r="V8" s="9"/>
      <c r="W8" s="9"/>
      <c r="X8" s="9"/>
      <c r="Y8" s="9"/>
      <c r="Z8" s="9"/>
      <c r="AA8" s="9"/>
      <c r="AB8" s="9"/>
      <c r="AC8" s="9"/>
      <c r="AD8" s="9"/>
      <c r="AE8" s="9"/>
      <c r="AF8" s="9"/>
      <c r="AG8" s="9"/>
      <c r="AH8" s="9"/>
      <c r="AI8" s="9"/>
      <c r="AJ8" s="9"/>
      <c r="AK8" s="24" t="s">
        <v>27</v>
      </c>
      <c r="AL8" s="9"/>
      <c r="AM8" s="9"/>
      <c r="AN8" s="25" t="s">
        <v>28</v>
      </c>
      <c r="AO8" s="9"/>
      <c r="AP8" s="9"/>
      <c r="AQ8" s="16"/>
      <c r="BE8" s="21"/>
      <c r="BS8" s="10" t="s">
        <v>29</v>
      </c>
    </row>
    <row r="9" customFormat="false" ht="14.45" hidden="false" customHeight="true" outlineLevel="0" collapsed="false">
      <c r="B9" s="14"/>
      <c r="C9" s="9"/>
      <c r="D9" s="9"/>
      <c r="E9" s="9"/>
      <c r="F9" s="9"/>
      <c r="G9" s="9"/>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16"/>
      <c r="BE9" s="21"/>
      <c r="BS9" s="10" t="s">
        <v>30</v>
      </c>
    </row>
    <row r="10" customFormat="false" ht="14.45" hidden="false" customHeight="true" outlineLevel="0" collapsed="false">
      <c r="B10" s="14"/>
      <c r="C10" s="9"/>
      <c r="D10" s="24" t="s">
        <v>31</v>
      </c>
      <c r="E10" s="9"/>
      <c r="F10" s="9"/>
      <c r="G10" s="9"/>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24" t="s">
        <v>32</v>
      </c>
      <c r="AL10" s="9"/>
      <c r="AM10" s="9"/>
      <c r="AN10" s="20"/>
      <c r="AO10" s="9"/>
      <c r="AP10" s="9"/>
      <c r="AQ10" s="16"/>
      <c r="BE10" s="21"/>
      <c r="BS10" s="10" t="s">
        <v>20</v>
      </c>
    </row>
    <row r="11" customFormat="false" ht="18.4" hidden="false" customHeight="true" outlineLevel="0" collapsed="false">
      <c r="B11" s="14"/>
      <c r="C11" s="9"/>
      <c r="D11" s="9"/>
      <c r="E11" s="20" t="s">
        <v>33</v>
      </c>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24" t="s">
        <v>34</v>
      </c>
      <c r="AL11" s="9"/>
      <c r="AM11" s="9"/>
      <c r="AN11" s="20"/>
      <c r="AO11" s="9"/>
      <c r="AP11" s="9"/>
      <c r="AQ11" s="16"/>
      <c r="BE11" s="21"/>
      <c r="BS11" s="10" t="s">
        <v>20</v>
      </c>
    </row>
    <row r="12" customFormat="false" ht="6.95" hidden="false" customHeight="true" outlineLevel="0" collapsed="false">
      <c r="B12" s="14"/>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16"/>
      <c r="BE12" s="21"/>
      <c r="BS12" s="10" t="s">
        <v>20</v>
      </c>
    </row>
    <row r="13" customFormat="false" ht="14.45" hidden="false" customHeight="true" outlineLevel="0" collapsed="false">
      <c r="B13" s="14"/>
      <c r="C13" s="9"/>
      <c r="D13" s="24" t="s">
        <v>35</v>
      </c>
      <c r="E13" s="9"/>
      <c r="F13" s="9"/>
      <c r="G13" s="9"/>
      <c r="H13" s="9"/>
      <c r="I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24" t="s">
        <v>32</v>
      </c>
      <c r="AL13" s="9"/>
      <c r="AM13" s="9"/>
      <c r="AN13" s="26" t="s">
        <v>36</v>
      </c>
      <c r="AO13" s="9"/>
      <c r="AP13" s="9"/>
      <c r="AQ13" s="16"/>
      <c r="BE13" s="21"/>
      <c r="BS13" s="10" t="s">
        <v>20</v>
      </c>
    </row>
    <row r="14" customFormat="false" ht="15" hidden="false" customHeight="false" outlineLevel="0" collapsed="false">
      <c r="B14" s="14"/>
      <c r="C14" s="9"/>
      <c r="D14" s="9"/>
      <c r="E14" s="26" t="s">
        <v>36</v>
      </c>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4" t="s">
        <v>34</v>
      </c>
      <c r="AL14" s="9"/>
      <c r="AM14" s="9"/>
      <c r="AN14" s="26" t="s">
        <v>36</v>
      </c>
      <c r="AO14" s="9"/>
      <c r="AP14" s="9"/>
      <c r="AQ14" s="16"/>
      <c r="BE14" s="21"/>
      <c r="BS14" s="10" t="s">
        <v>20</v>
      </c>
    </row>
    <row r="15" customFormat="false" ht="6.95" hidden="false" customHeight="true" outlineLevel="0" collapsed="false">
      <c r="B15" s="14"/>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16"/>
      <c r="BE15" s="21"/>
      <c r="BS15" s="10" t="s">
        <v>6</v>
      </c>
    </row>
    <row r="16" customFormat="false" ht="14.45" hidden="false" customHeight="true" outlineLevel="0" collapsed="false">
      <c r="B16" s="14"/>
      <c r="C16" s="9"/>
      <c r="D16" s="24" t="s">
        <v>37</v>
      </c>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24" t="s">
        <v>32</v>
      </c>
      <c r="AL16" s="9"/>
      <c r="AM16" s="9"/>
      <c r="AN16" s="20" t="s">
        <v>38</v>
      </c>
      <c r="AO16" s="9"/>
      <c r="AP16" s="9"/>
      <c r="AQ16" s="16"/>
      <c r="BE16" s="21"/>
      <c r="BS16" s="10" t="s">
        <v>6</v>
      </c>
    </row>
    <row r="17" customFormat="false" ht="18.4" hidden="false" customHeight="true" outlineLevel="0" collapsed="false">
      <c r="B17" s="14"/>
      <c r="C17" s="9"/>
      <c r="D17" s="9"/>
      <c r="E17" s="20" t="s">
        <v>39</v>
      </c>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24" t="s">
        <v>34</v>
      </c>
      <c r="AL17" s="9"/>
      <c r="AM17" s="9"/>
      <c r="AN17" s="20"/>
      <c r="AO17" s="9"/>
      <c r="AP17" s="9"/>
      <c r="AQ17" s="16"/>
      <c r="BE17" s="21"/>
      <c r="BS17" s="10" t="s">
        <v>40</v>
      </c>
    </row>
    <row r="18" customFormat="false" ht="6.95" hidden="false" customHeight="true" outlineLevel="0" collapsed="false">
      <c r="B18" s="14"/>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16"/>
      <c r="BE18" s="21"/>
      <c r="BS18" s="10" t="s">
        <v>8</v>
      </c>
    </row>
    <row r="19" customFormat="false" ht="14.45" hidden="false" customHeight="true" outlineLevel="0" collapsed="false">
      <c r="B19" s="14"/>
      <c r="C19" s="9"/>
      <c r="D19" s="24" t="s">
        <v>41</v>
      </c>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16"/>
      <c r="BE19" s="21"/>
      <c r="BS19" s="10" t="s">
        <v>8</v>
      </c>
    </row>
    <row r="20" customFormat="false" ht="22.5" hidden="false" customHeight="true" outlineLevel="0" collapsed="false">
      <c r="B20" s="14"/>
      <c r="C20" s="9"/>
      <c r="D20" s="9"/>
      <c r="E20" s="27"/>
      <c r="F20" s="27"/>
      <c r="G20" s="27"/>
      <c r="H20" s="27"/>
      <c r="I20" s="27"/>
      <c r="J20" s="27"/>
      <c r="K20" s="27"/>
      <c r="L20" s="27"/>
      <c r="M20" s="27"/>
      <c r="N20" s="27"/>
      <c r="O20" s="27"/>
      <c r="P20" s="27"/>
      <c r="Q20" s="27"/>
      <c r="R20" s="27"/>
      <c r="S20" s="27"/>
      <c r="T20" s="27"/>
      <c r="U20" s="27"/>
      <c r="V20" s="27"/>
      <c r="W20" s="27"/>
      <c r="X20" s="27"/>
      <c r="Y20" s="27"/>
      <c r="Z20" s="27"/>
      <c r="AA20" s="27"/>
      <c r="AB20" s="27"/>
      <c r="AC20" s="27"/>
      <c r="AD20" s="27"/>
      <c r="AE20" s="27"/>
      <c r="AF20" s="27"/>
      <c r="AG20" s="27"/>
      <c r="AH20" s="27"/>
      <c r="AI20" s="27"/>
      <c r="AJ20" s="27"/>
      <c r="AK20" s="27"/>
      <c r="AL20" s="27"/>
      <c r="AM20" s="27"/>
      <c r="AN20" s="27"/>
      <c r="AO20" s="9"/>
      <c r="AP20" s="9"/>
      <c r="AQ20" s="16"/>
      <c r="BE20" s="21"/>
      <c r="BS20" s="10" t="s">
        <v>6</v>
      </c>
    </row>
    <row r="21" customFormat="false" ht="6.95" hidden="false" customHeight="true" outlineLevel="0" collapsed="false">
      <c r="B21" s="14"/>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16"/>
      <c r="BE21" s="21"/>
    </row>
    <row r="22" customFormat="false" ht="6.95" hidden="false" customHeight="true" outlineLevel="0" collapsed="false">
      <c r="B22" s="14"/>
      <c r="C22" s="9"/>
      <c r="D22" s="28"/>
      <c r="E22" s="28"/>
      <c r="F22" s="28"/>
      <c r="G22" s="28"/>
      <c r="H22" s="28"/>
      <c r="I22" s="28"/>
      <c r="J22" s="28"/>
      <c r="K22" s="28"/>
      <c r="L22" s="28"/>
      <c r="M22" s="28"/>
      <c r="N22" s="28"/>
      <c r="O22" s="28"/>
      <c r="P22" s="28"/>
      <c r="Q22" s="28"/>
      <c r="R22" s="28"/>
      <c r="S22" s="28"/>
      <c r="T22" s="28"/>
      <c r="U22" s="28"/>
      <c r="V22" s="28"/>
      <c r="W22" s="28"/>
      <c r="X22" s="28"/>
      <c r="Y22" s="28"/>
      <c r="Z22" s="28"/>
      <c r="AA22" s="28"/>
      <c r="AB22" s="28"/>
      <c r="AC22" s="28"/>
      <c r="AD22" s="28"/>
      <c r="AE22" s="28"/>
      <c r="AF22" s="28"/>
      <c r="AG22" s="28"/>
      <c r="AH22" s="28"/>
      <c r="AI22" s="28"/>
      <c r="AJ22" s="28"/>
      <c r="AK22" s="28"/>
      <c r="AL22" s="28"/>
      <c r="AM22" s="28"/>
      <c r="AN22" s="28"/>
      <c r="AO22" s="28"/>
      <c r="AP22" s="9"/>
      <c r="AQ22" s="16"/>
      <c r="BE22" s="21"/>
    </row>
    <row r="23" s="29" customFormat="true" ht="25.9" hidden="false" customHeight="true" outlineLevel="0" collapsed="false">
      <c r="B23" s="30"/>
      <c r="C23" s="31"/>
      <c r="D23" s="32" t="s">
        <v>42</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4" t="n">
        <f aca="false">ROUND(AG51,2)</f>
        <v>0</v>
      </c>
      <c r="AL23" s="34"/>
      <c r="AM23" s="34"/>
      <c r="AN23" s="34"/>
      <c r="AO23" s="34"/>
      <c r="AP23" s="31"/>
      <c r="AQ23" s="35"/>
      <c r="BE23" s="21"/>
    </row>
    <row r="24" s="29" customFormat="true" ht="6.95" hidden="false" customHeight="true" outlineLevel="0" collapsed="false">
      <c r="B24" s="30"/>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c r="AL24" s="31"/>
      <c r="AM24" s="31"/>
      <c r="AN24" s="31"/>
      <c r="AO24" s="31"/>
      <c r="AP24" s="31"/>
      <c r="AQ24" s="35"/>
      <c r="BE24" s="21"/>
    </row>
    <row r="25" s="29" customFormat="true" ht="13.5" hidden="false" customHeight="false" outlineLevel="0" collapsed="false">
      <c r="B25" s="30"/>
      <c r="C25" s="31"/>
      <c r="D25" s="31"/>
      <c r="E25" s="31"/>
      <c r="F25" s="31"/>
      <c r="G25" s="31"/>
      <c r="H25" s="31"/>
      <c r="I25" s="31"/>
      <c r="J25" s="31"/>
      <c r="K25" s="31"/>
      <c r="L25" s="36" t="s">
        <v>43</v>
      </c>
      <c r="M25" s="36"/>
      <c r="N25" s="36"/>
      <c r="O25" s="36"/>
      <c r="P25" s="31"/>
      <c r="Q25" s="31"/>
      <c r="R25" s="31"/>
      <c r="S25" s="31"/>
      <c r="T25" s="31"/>
      <c r="U25" s="31"/>
      <c r="V25" s="31"/>
      <c r="W25" s="36" t="s">
        <v>44</v>
      </c>
      <c r="X25" s="36"/>
      <c r="Y25" s="36"/>
      <c r="Z25" s="36"/>
      <c r="AA25" s="36"/>
      <c r="AB25" s="36"/>
      <c r="AC25" s="36"/>
      <c r="AD25" s="36"/>
      <c r="AE25" s="36"/>
      <c r="AF25" s="31"/>
      <c r="AG25" s="31"/>
      <c r="AH25" s="31"/>
      <c r="AI25" s="31"/>
      <c r="AJ25" s="31"/>
      <c r="AK25" s="36" t="s">
        <v>45</v>
      </c>
      <c r="AL25" s="36"/>
      <c r="AM25" s="36"/>
      <c r="AN25" s="36"/>
      <c r="AO25" s="36"/>
      <c r="AP25" s="31"/>
      <c r="AQ25" s="35"/>
      <c r="BE25" s="21"/>
    </row>
    <row r="26" s="37" customFormat="true" ht="14.45" hidden="false" customHeight="true" outlineLevel="0" collapsed="false">
      <c r="B26" s="38"/>
      <c r="C26" s="39"/>
      <c r="D26" s="40" t="s">
        <v>46</v>
      </c>
      <c r="E26" s="39"/>
      <c r="F26" s="40" t="s">
        <v>47</v>
      </c>
      <c r="G26" s="39"/>
      <c r="H26" s="39"/>
      <c r="I26" s="39"/>
      <c r="J26" s="39"/>
      <c r="K26" s="39"/>
      <c r="L26" s="41" t="n">
        <v>0.21</v>
      </c>
      <c r="M26" s="41"/>
      <c r="N26" s="41"/>
      <c r="O26" s="41"/>
      <c r="P26" s="39"/>
      <c r="Q26" s="39"/>
      <c r="R26" s="39"/>
      <c r="S26" s="39"/>
      <c r="T26" s="39"/>
      <c r="U26" s="39"/>
      <c r="V26" s="39"/>
      <c r="W26" s="42" t="n">
        <f aca="false">ROUND(AZ51,2)</f>
        <v>0</v>
      </c>
      <c r="X26" s="42"/>
      <c r="Y26" s="42"/>
      <c r="Z26" s="42"/>
      <c r="AA26" s="42"/>
      <c r="AB26" s="42"/>
      <c r="AC26" s="42"/>
      <c r="AD26" s="42"/>
      <c r="AE26" s="42"/>
      <c r="AF26" s="39"/>
      <c r="AG26" s="39"/>
      <c r="AH26" s="39"/>
      <c r="AI26" s="39"/>
      <c r="AJ26" s="39"/>
      <c r="AK26" s="42" t="n">
        <f aca="false">ROUND(AV51,2)</f>
        <v>0</v>
      </c>
      <c r="AL26" s="42"/>
      <c r="AM26" s="42"/>
      <c r="AN26" s="42"/>
      <c r="AO26" s="42"/>
      <c r="AP26" s="39"/>
      <c r="AQ26" s="43"/>
      <c r="BE26" s="21"/>
    </row>
    <row r="27" s="37" customFormat="true" ht="14.45" hidden="false" customHeight="true" outlineLevel="0" collapsed="false">
      <c r="B27" s="38"/>
      <c r="C27" s="39"/>
      <c r="D27" s="39"/>
      <c r="E27" s="39"/>
      <c r="F27" s="40" t="s">
        <v>48</v>
      </c>
      <c r="G27" s="39"/>
      <c r="H27" s="39"/>
      <c r="I27" s="39"/>
      <c r="J27" s="39"/>
      <c r="K27" s="39"/>
      <c r="L27" s="41" t="n">
        <v>0.15</v>
      </c>
      <c r="M27" s="41"/>
      <c r="N27" s="41"/>
      <c r="O27" s="41"/>
      <c r="P27" s="39"/>
      <c r="Q27" s="39"/>
      <c r="R27" s="39"/>
      <c r="S27" s="39"/>
      <c r="T27" s="39"/>
      <c r="U27" s="39"/>
      <c r="V27" s="39"/>
      <c r="W27" s="42" t="n">
        <f aca="false">ROUND(BA51,2)</f>
        <v>0</v>
      </c>
      <c r="X27" s="42"/>
      <c r="Y27" s="42"/>
      <c r="Z27" s="42"/>
      <c r="AA27" s="42"/>
      <c r="AB27" s="42"/>
      <c r="AC27" s="42"/>
      <c r="AD27" s="42"/>
      <c r="AE27" s="42"/>
      <c r="AF27" s="39"/>
      <c r="AG27" s="39"/>
      <c r="AH27" s="39"/>
      <c r="AI27" s="39"/>
      <c r="AJ27" s="39"/>
      <c r="AK27" s="42" t="n">
        <f aca="false">ROUND(AW51,2)</f>
        <v>0</v>
      </c>
      <c r="AL27" s="42"/>
      <c r="AM27" s="42"/>
      <c r="AN27" s="42"/>
      <c r="AO27" s="42"/>
      <c r="AP27" s="39"/>
      <c r="AQ27" s="43"/>
      <c r="BE27" s="21"/>
    </row>
    <row r="28" s="37" customFormat="true" ht="14.45" hidden="true" customHeight="true" outlineLevel="0" collapsed="false">
      <c r="B28" s="38"/>
      <c r="C28" s="39"/>
      <c r="D28" s="39"/>
      <c r="E28" s="39"/>
      <c r="F28" s="40" t="s">
        <v>49</v>
      </c>
      <c r="G28" s="39"/>
      <c r="H28" s="39"/>
      <c r="I28" s="39"/>
      <c r="J28" s="39"/>
      <c r="K28" s="39"/>
      <c r="L28" s="41" t="n">
        <v>0.21</v>
      </c>
      <c r="M28" s="41"/>
      <c r="N28" s="41"/>
      <c r="O28" s="41"/>
      <c r="P28" s="39"/>
      <c r="Q28" s="39"/>
      <c r="R28" s="39"/>
      <c r="S28" s="39"/>
      <c r="T28" s="39"/>
      <c r="U28" s="39"/>
      <c r="V28" s="39"/>
      <c r="W28" s="42" t="n">
        <f aca="false">ROUND(BB51,2)</f>
        <v>0</v>
      </c>
      <c r="X28" s="42"/>
      <c r="Y28" s="42"/>
      <c r="Z28" s="42"/>
      <c r="AA28" s="42"/>
      <c r="AB28" s="42"/>
      <c r="AC28" s="42"/>
      <c r="AD28" s="42"/>
      <c r="AE28" s="42"/>
      <c r="AF28" s="39"/>
      <c r="AG28" s="39"/>
      <c r="AH28" s="39"/>
      <c r="AI28" s="39"/>
      <c r="AJ28" s="39"/>
      <c r="AK28" s="42" t="n">
        <v>0</v>
      </c>
      <c r="AL28" s="42"/>
      <c r="AM28" s="42"/>
      <c r="AN28" s="42"/>
      <c r="AO28" s="42"/>
      <c r="AP28" s="39"/>
      <c r="AQ28" s="43"/>
      <c r="BE28" s="21"/>
    </row>
    <row r="29" s="37" customFormat="true" ht="14.45" hidden="true" customHeight="true" outlineLevel="0" collapsed="false">
      <c r="B29" s="38"/>
      <c r="C29" s="39"/>
      <c r="D29" s="39"/>
      <c r="E29" s="39"/>
      <c r="F29" s="40" t="s">
        <v>50</v>
      </c>
      <c r="G29" s="39"/>
      <c r="H29" s="39"/>
      <c r="I29" s="39"/>
      <c r="J29" s="39"/>
      <c r="K29" s="39"/>
      <c r="L29" s="41" t="n">
        <v>0.15</v>
      </c>
      <c r="M29" s="41"/>
      <c r="N29" s="41"/>
      <c r="O29" s="41"/>
      <c r="P29" s="39"/>
      <c r="Q29" s="39"/>
      <c r="R29" s="39"/>
      <c r="S29" s="39"/>
      <c r="T29" s="39"/>
      <c r="U29" s="39"/>
      <c r="V29" s="39"/>
      <c r="W29" s="42" t="n">
        <f aca="false">ROUND(BC51,2)</f>
        <v>0</v>
      </c>
      <c r="X29" s="42"/>
      <c r="Y29" s="42"/>
      <c r="Z29" s="42"/>
      <c r="AA29" s="42"/>
      <c r="AB29" s="42"/>
      <c r="AC29" s="42"/>
      <c r="AD29" s="42"/>
      <c r="AE29" s="42"/>
      <c r="AF29" s="39"/>
      <c r="AG29" s="39"/>
      <c r="AH29" s="39"/>
      <c r="AI29" s="39"/>
      <c r="AJ29" s="39"/>
      <c r="AK29" s="42" t="n">
        <v>0</v>
      </c>
      <c r="AL29" s="42"/>
      <c r="AM29" s="42"/>
      <c r="AN29" s="42"/>
      <c r="AO29" s="42"/>
      <c r="AP29" s="39"/>
      <c r="AQ29" s="43"/>
      <c r="BE29" s="21"/>
    </row>
    <row r="30" s="37" customFormat="true" ht="14.45" hidden="true" customHeight="true" outlineLevel="0" collapsed="false">
      <c r="B30" s="38"/>
      <c r="C30" s="39"/>
      <c r="D30" s="39"/>
      <c r="E30" s="39"/>
      <c r="F30" s="40" t="s">
        <v>51</v>
      </c>
      <c r="G30" s="39"/>
      <c r="H30" s="39"/>
      <c r="I30" s="39"/>
      <c r="J30" s="39"/>
      <c r="K30" s="39"/>
      <c r="L30" s="41" t="n">
        <v>0</v>
      </c>
      <c r="M30" s="41"/>
      <c r="N30" s="41"/>
      <c r="O30" s="41"/>
      <c r="P30" s="39"/>
      <c r="Q30" s="39"/>
      <c r="R30" s="39"/>
      <c r="S30" s="39"/>
      <c r="T30" s="39"/>
      <c r="U30" s="39"/>
      <c r="V30" s="39"/>
      <c r="W30" s="42" t="n">
        <f aca="false">ROUND(BD51,2)</f>
        <v>0</v>
      </c>
      <c r="X30" s="42"/>
      <c r="Y30" s="42"/>
      <c r="Z30" s="42"/>
      <c r="AA30" s="42"/>
      <c r="AB30" s="42"/>
      <c r="AC30" s="42"/>
      <c r="AD30" s="42"/>
      <c r="AE30" s="42"/>
      <c r="AF30" s="39"/>
      <c r="AG30" s="39"/>
      <c r="AH30" s="39"/>
      <c r="AI30" s="39"/>
      <c r="AJ30" s="39"/>
      <c r="AK30" s="42" t="n">
        <v>0</v>
      </c>
      <c r="AL30" s="42"/>
      <c r="AM30" s="42"/>
      <c r="AN30" s="42"/>
      <c r="AO30" s="42"/>
      <c r="AP30" s="39"/>
      <c r="AQ30" s="43"/>
      <c r="BE30" s="21"/>
    </row>
    <row r="31" s="29" customFormat="true" ht="6.95" hidden="false" customHeight="true" outlineLevel="0" collapsed="false">
      <c r="B31" s="30"/>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1"/>
      <c r="AM31" s="31"/>
      <c r="AN31" s="31"/>
      <c r="AO31" s="31"/>
      <c r="AP31" s="31"/>
      <c r="AQ31" s="35"/>
      <c r="BE31" s="21"/>
    </row>
    <row r="32" s="29" customFormat="true" ht="25.9" hidden="false" customHeight="true" outlineLevel="0" collapsed="false">
      <c r="B32" s="30"/>
      <c r="C32" s="44"/>
      <c r="D32" s="45" t="s">
        <v>52</v>
      </c>
      <c r="E32" s="46"/>
      <c r="F32" s="46"/>
      <c r="G32" s="46"/>
      <c r="H32" s="46"/>
      <c r="I32" s="46"/>
      <c r="J32" s="46"/>
      <c r="K32" s="46"/>
      <c r="L32" s="46"/>
      <c r="M32" s="46"/>
      <c r="N32" s="46"/>
      <c r="O32" s="46"/>
      <c r="P32" s="46"/>
      <c r="Q32" s="46"/>
      <c r="R32" s="46"/>
      <c r="S32" s="46"/>
      <c r="T32" s="47" t="s">
        <v>53</v>
      </c>
      <c r="U32" s="46"/>
      <c r="V32" s="46"/>
      <c r="W32" s="46"/>
      <c r="X32" s="48" t="s">
        <v>54</v>
      </c>
      <c r="Y32" s="48"/>
      <c r="Z32" s="48"/>
      <c r="AA32" s="48"/>
      <c r="AB32" s="48"/>
      <c r="AC32" s="46"/>
      <c r="AD32" s="46"/>
      <c r="AE32" s="46"/>
      <c r="AF32" s="46"/>
      <c r="AG32" s="46"/>
      <c r="AH32" s="46"/>
      <c r="AI32" s="46"/>
      <c r="AJ32" s="46"/>
      <c r="AK32" s="49" t="n">
        <f aca="false">SUM(AK23:AK30)</f>
        <v>0</v>
      </c>
      <c r="AL32" s="49"/>
      <c r="AM32" s="49"/>
      <c r="AN32" s="49"/>
      <c r="AO32" s="49"/>
      <c r="AP32" s="44"/>
      <c r="AQ32" s="50"/>
      <c r="BE32" s="21"/>
    </row>
    <row r="33" s="29" customFormat="true" ht="6.95" hidden="false" customHeight="true" outlineLevel="0" collapsed="false">
      <c r="B33" s="30"/>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c r="AO33" s="31"/>
      <c r="AP33" s="31"/>
      <c r="AQ33" s="35"/>
    </row>
    <row r="34" s="29" customFormat="true" ht="6.95" hidden="false" customHeight="true" outlineLevel="0" collapsed="false">
      <c r="B34" s="51"/>
      <c r="C34" s="52"/>
      <c r="D34" s="52"/>
      <c r="E34" s="52"/>
      <c r="F34" s="52"/>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52"/>
      <c r="AP34" s="52"/>
      <c r="AQ34" s="53"/>
    </row>
    <row r="38" s="29" customFormat="true" ht="6.95" hidden="false" customHeight="true" outlineLevel="0" collapsed="false">
      <c r="B38" s="54"/>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55"/>
      <c r="AM38" s="55"/>
      <c r="AN38" s="55"/>
      <c r="AO38" s="55"/>
      <c r="AP38" s="55"/>
      <c r="AQ38" s="55"/>
      <c r="AR38" s="30"/>
    </row>
    <row r="39" s="29" customFormat="true" ht="36.95" hidden="false" customHeight="true" outlineLevel="0" collapsed="false">
      <c r="B39" s="30"/>
      <c r="C39" s="56" t="s">
        <v>55</v>
      </c>
      <c r="AR39" s="30"/>
    </row>
    <row r="40" s="29" customFormat="true" ht="6.95" hidden="false" customHeight="true" outlineLevel="0" collapsed="false">
      <c r="B40" s="30"/>
      <c r="AR40" s="30"/>
    </row>
    <row r="41" s="57" customFormat="true" ht="14.45" hidden="false" customHeight="true" outlineLevel="0" collapsed="false">
      <c r="B41" s="58"/>
      <c r="C41" s="59" t="s">
        <v>15</v>
      </c>
      <c r="L41" s="57" t="str">
        <f aca="false">K5</f>
        <v>2018_08</v>
      </c>
      <c r="AR41" s="58"/>
    </row>
    <row r="42" s="60" customFormat="true" ht="36.95" hidden="false" customHeight="true" outlineLevel="0" collapsed="false">
      <c r="B42" s="61"/>
      <c r="C42" s="62" t="s">
        <v>18</v>
      </c>
      <c r="L42" s="63" t="str">
        <f aca="false">K6</f>
        <v>REKONSTRUKCE ULICE MSGRE. B. STAŠKA V DOMAŽLICÍCH - ÚSEK KE K2</v>
      </c>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R42" s="61"/>
    </row>
    <row r="43" s="29" customFormat="true" ht="6.95" hidden="false" customHeight="true" outlineLevel="0" collapsed="false">
      <c r="B43" s="30"/>
      <c r="AR43" s="30"/>
    </row>
    <row r="44" s="29" customFormat="true" ht="15" hidden="false" customHeight="false" outlineLevel="0" collapsed="false">
      <c r="B44" s="30"/>
      <c r="C44" s="59" t="s">
        <v>25</v>
      </c>
      <c r="L44" s="64" t="str">
        <f aca="false">IF(K8="","",K8)</f>
        <v>Domažlice</v>
      </c>
      <c r="AI44" s="59" t="s">
        <v>27</v>
      </c>
      <c r="AM44" s="65" t="str">
        <f aca="false">IF(AN8="","",AN8)</f>
        <v>20.3.2018</v>
      </c>
      <c r="AN44" s="65"/>
      <c r="AR44" s="30"/>
    </row>
    <row r="45" s="29" customFormat="true" ht="6.95" hidden="false" customHeight="true" outlineLevel="0" collapsed="false">
      <c r="B45" s="30"/>
      <c r="AR45" s="30"/>
    </row>
    <row r="46" s="29" customFormat="true" ht="15" hidden="false" customHeight="false" outlineLevel="0" collapsed="false">
      <c r="B46" s="30"/>
      <c r="C46" s="59" t="s">
        <v>31</v>
      </c>
      <c r="L46" s="57" t="str">
        <f aca="false">IF(E11="","",E11)</f>
        <v>Město Domažlice</v>
      </c>
      <c r="AI46" s="59" t="s">
        <v>37</v>
      </c>
      <c r="AM46" s="66" t="str">
        <f aca="false">IF(E17="","",E17)</f>
        <v>Ing. Jaroslav Rojt</v>
      </c>
      <c r="AN46" s="66"/>
      <c r="AO46" s="66"/>
      <c r="AP46" s="66"/>
      <c r="AR46" s="30"/>
      <c r="AS46" s="67" t="s">
        <v>56</v>
      </c>
      <c r="AT46" s="67"/>
      <c r="AU46" s="68"/>
      <c r="AV46" s="68"/>
      <c r="AW46" s="68"/>
      <c r="AX46" s="68"/>
      <c r="AY46" s="68"/>
      <c r="AZ46" s="68"/>
      <c r="BA46" s="68"/>
      <c r="BB46" s="68"/>
      <c r="BC46" s="68"/>
      <c r="BD46" s="69"/>
    </row>
    <row r="47" s="29" customFormat="true" ht="15" hidden="false" customHeight="false" outlineLevel="0" collapsed="false">
      <c r="B47" s="30"/>
      <c r="C47" s="59" t="s">
        <v>35</v>
      </c>
      <c r="L47" s="57" t="str">
        <f aca="false">IF(E14="Vyplň údaj","",E14)</f>
        <v/>
      </c>
      <c r="AR47" s="30"/>
      <c r="AS47" s="67"/>
      <c r="AT47" s="67"/>
      <c r="AU47" s="31"/>
      <c r="AV47" s="31"/>
      <c r="AW47" s="31"/>
      <c r="AX47" s="31"/>
      <c r="AY47" s="31"/>
      <c r="AZ47" s="31"/>
      <c r="BA47" s="31"/>
      <c r="BB47" s="31"/>
      <c r="BC47" s="31"/>
      <c r="BD47" s="70"/>
    </row>
    <row r="48" s="29" customFormat="true" ht="10.9" hidden="false" customHeight="true" outlineLevel="0" collapsed="false">
      <c r="B48" s="30"/>
      <c r="AR48" s="30"/>
      <c r="AS48" s="67"/>
      <c r="AT48" s="67"/>
      <c r="AU48" s="31"/>
      <c r="AV48" s="31"/>
      <c r="AW48" s="31"/>
      <c r="AX48" s="31"/>
      <c r="AY48" s="31"/>
      <c r="AZ48" s="31"/>
      <c r="BA48" s="31"/>
      <c r="BB48" s="31"/>
      <c r="BC48" s="31"/>
      <c r="BD48" s="70"/>
    </row>
    <row r="49" s="29" customFormat="true" ht="29.25" hidden="false" customHeight="true" outlineLevel="0" collapsed="false">
      <c r="B49" s="30"/>
      <c r="C49" s="71" t="s">
        <v>57</v>
      </c>
      <c r="D49" s="71"/>
      <c r="E49" s="71"/>
      <c r="F49" s="71"/>
      <c r="G49" s="71"/>
      <c r="H49" s="46"/>
      <c r="I49" s="72" t="s">
        <v>58</v>
      </c>
      <c r="J49" s="72"/>
      <c r="K49" s="72"/>
      <c r="L49" s="72"/>
      <c r="M49" s="72"/>
      <c r="N49" s="72"/>
      <c r="O49" s="72"/>
      <c r="P49" s="72"/>
      <c r="Q49" s="72"/>
      <c r="R49" s="72"/>
      <c r="S49" s="72"/>
      <c r="T49" s="72"/>
      <c r="U49" s="72"/>
      <c r="V49" s="72"/>
      <c r="W49" s="72"/>
      <c r="X49" s="72"/>
      <c r="Y49" s="72"/>
      <c r="Z49" s="72"/>
      <c r="AA49" s="72"/>
      <c r="AB49" s="72"/>
      <c r="AC49" s="72"/>
      <c r="AD49" s="72"/>
      <c r="AE49" s="72"/>
      <c r="AF49" s="72"/>
      <c r="AG49" s="73" t="s">
        <v>59</v>
      </c>
      <c r="AH49" s="73"/>
      <c r="AI49" s="73"/>
      <c r="AJ49" s="73"/>
      <c r="AK49" s="73"/>
      <c r="AL49" s="73"/>
      <c r="AM49" s="73"/>
      <c r="AN49" s="72" t="s">
        <v>60</v>
      </c>
      <c r="AO49" s="72"/>
      <c r="AP49" s="72"/>
      <c r="AQ49" s="74" t="s">
        <v>61</v>
      </c>
      <c r="AR49" s="30"/>
      <c r="AS49" s="75" t="s">
        <v>62</v>
      </c>
      <c r="AT49" s="76" t="s">
        <v>63</v>
      </c>
      <c r="AU49" s="76" t="s">
        <v>64</v>
      </c>
      <c r="AV49" s="76" t="s">
        <v>65</v>
      </c>
      <c r="AW49" s="76" t="s">
        <v>66</v>
      </c>
      <c r="AX49" s="76" t="s">
        <v>67</v>
      </c>
      <c r="AY49" s="76" t="s">
        <v>68</v>
      </c>
      <c r="AZ49" s="76" t="s">
        <v>69</v>
      </c>
      <c r="BA49" s="76" t="s">
        <v>70</v>
      </c>
      <c r="BB49" s="76" t="s">
        <v>71</v>
      </c>
      <c r="BC49" s="76" t="s">
        <v>72</v>
      </c>
      <c r="BD49" s="77" t="s">
        <v>73</v>
      </c>
    </row>
    <row r="50" s="29" customFormat="true" ht="10.9" hidden="false" customHeight="true" outlineLevel="0" collapsed="false">
      <c r="B50" s="30"/>
      <c r="AR50" s="30"/>
      <c r="AS50" s="78"/>
      <c r="AT50" s="68"/>
      <c r="AU50" s="68"/>
      <c r="AV50" s="68"/>
      <c r="AW50" s="68"/>
      <c r="AX50" s="68"/>
      <c r="AY50" s="68"/>
      <c r="AZ50" s="68"/>
      <c r="BA50" s="68"/>
      <c r="BB50" s="68"/>
      <c r="BC50" s="68"/>
      <c r="BD50" s="69"/>
    </row>
    <row r="51" s="60" customFormat="true" ht="32.45" hidden="false" customHeight="true" outlineLevel="0" collapsed="false">
      <c r="B51" s="61"/>
      <c r="C51" s="79" t="s">
        <v>74</v>
      </c>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1" t="n">
        <f aca="false">ROUND(SUM(AG52:AG53),2)</f>
        <v>0</v>
      </c>
      <c r="AH51" s="81"/>
      <c r="AI51" s="81"/>
      <c r="AJ51" s="81"/>
      <c r="AK51" s="81"/>
      <c r="AL51" s="81"/>
      <c r="AM51" s="81"/>
      <c r="AN51" s="82" t="n">
        <f aca="false">SUM(AG51,AT51)</f>
        <v>0</v>
      </c>
      <c r="AO51" s="82"/>
      <c r="AP51" s="82"/>
      <c r="AQ51" s="83"/>
      <c r="AR51" s="61"/>
      <c r="AS51" s="84" t="n">
        <f aca="false">ROUND(SUM(AS52:AS53),2)</f>
        <v>0</v>
      </c>
      <c r="AT51" s="85" t="n">
        <f aca="false">ROUND(SUM(AV51:AW51),2)</f>
        <v>0</v>
      </c>
      <c r="AU51" s="86" t="n">
        <f aca="false">ROUND(SUM(AU52:AU53),5)</f>
        <v>0</v>
      </c>
      <c r="AV51" s="85" t="n">
        <f aca="false">ROUND(AZ51*L26,2)</f>
        <v>0</v>
      </c>
      <c r="AW51" s="85" t="n">
        <f aca="false">ROUND(BA51*L27,2)</f>
        <v>0</v>
      </c>
      <c r="AX51" s="85" t="n">
        <f aca="false">ROUND(BB51*L26,2)</f>
        <v>0</v>
      </c>
      <c r="AY51" s="85" t="n">
        <f aca="false">ROUND(BC51*L27,2)</f>
        <v>0</v>
      </c>
      <c r="AZ51" s="85" t="n">
        <f aca="false">ROUND(SUM(AZ52:AZ53),2)</f>
        <v>0</v>
      </c>
      <c r="BA51" s="85" t="n">
        <f aca="false">ROUND(SUM(BA52:BA53),2)</f>
        <v>0</v>
      </c>
      <c r="BB51" s="85" t="n">
        <f aca="false">ROUND(SUM(BB52:BB53),2)</f>
        <v>0</v>
      </c>
      <c r="BC51" s="85" t="n">
        <f aca="false">ROUND(SUM(BC52:BC53),2)</f>
        <v>0</v>
      </c>
      <c r="BD51" s="87" t="n">
        <f aca="false">ROUND(SUM(BD52:BD53),2)</f>
        <v>0</v>
      </c>
      <c r="BS51" s="62" t="s">
        <v>75</v>
      </c>
      <c r="BT51" s="62" t="s">
        <v>76</v>
      </c>
      <c r="BU51" s="88" t="s">
        <v>77</v>
      </c>
      <c r="BV51" s="62" t="s">
        <v>78</v>
      </c>
      <c r="BW51" s="62" t="s">
        <v>7</v>
      </c>
      <c r="BX51" s="62" t="s">
        <v>79</v>
      </c>
      <c r="CL51" s="62" t="s">
        <v>22</v>
      </c>
    </row>
    <row r="52" s="100" customFormat="true" ht="27.4" hidden="false" customHeight="true" outlineLevel="0" collapsed="false">
      <c r="A52" s="89" t="s">
        <v>80</v>
      </c>
      <c r="B52" s="90"/>
      <c r="C52" s="91"/>
      <c r="D52" s="92" t="s">
        <v>81</v>
      </c>
      <c r="E52" s="92"/>
      <c r="F52" s="92"/>
      <c r="G52" s="92"/>
      <c r="H52" s="92"/>
      <c r="I52" s="93"/>
      <c r="J52" s="92" t="s">
        <v>82</v>
      </c>
      <c r="K52" s="92"/>
      <c r="L52" s="92"/>
      <c r="M52" s="92"/>
      <c r="N52" s="92"/>
      <c r="O52" s="92"/>
      <c r="P52" s="92"/>
      <c r="Q52" s="92"/>
      <c r="R52" s="92"/>
      <c r="S52" s="92"/>
      <c r="T52" s="92"/>
      <c r="U52" s="92"/>
      <c r="V52" s="92"/>
      <c r="W52" s="92"/>
      <c r="X52" s="92"/>
      <c r="Y52" s="92"/>
      <c r="Z52" s="92"/>
      <c r="AA52" s="92"/>
      <c r="AB52" s="92"/>
      <c r="AC52" s="92"/>
      <c r="AD52" s="92"/>
      <c r="AE52" s="92"/>
      <c r="AF52" s="92"/>
      <c r="AG52" s="94" t="n">
        <f aca="false">'101 - Komunikace'!J27</f>
        <v>0</v>
      </c>
      <c r="AH52" s="94"/>
      <c r="AI52" s="94"/>
      <c r="AJ52" s="94"/>
      <c r="AK52" s="94"/>
      <c r="AL52" s="94"/>
      <c r="AM52" s="94"/>
      <c r="AN52" s="94" t="n">
        <f aca="false">SUM(AG52,AT52)</f>
        <v>0</v>
      </c>
      <c r="AO52" s="94"/>
      <c r="AP52" s="94"/>
      <c r="AQ52" s="95" t="s">
        <v>83</v>
      </c>
      <c r="AR52" s="90"/>
      <c r="AS52" s="96" t="n">
        <v>0</v>
      </c>
      <c r="AT52" s="97" t="n">
        <f aca="false">ROUND(SUM(AV52:AW52),2)</f>
        <v>0</v>
      </c>
      <c r="AU52" s="98" t="n">
        <f aca="false">'101 - Komunikace'!P85</f>
        <v>0</v>
      </c>
      <c r="AV52" s="97" t="n">
        <f aca="false">'101 - Komunikace'!J30</f>
        <v>0</v>
      </c>
      <c r="AW52" s="97" t="n">
        <f aca="false">'101 - Komunikace'!J31</f>
        <v>0</v>
      </c>
      <c r="AX52" s="97" t="n">
        <f aca="false">'101 - Komunikace'!J32</f>
        <v>0</v>
      </c>
      <c r="AY52" s="97" t="n">
        <f aca="false">'101 - Komunikace'!J33</f>
        <v>0</v>
      </c>
      <c r="AZ52" s="97" t="n">
        <f aca="false">'101 - Komunikace'!F30</f>
        <v>0</v>
      </c>
      <c r="BA52" s="97" t="n">
        <f aca="false">'101 - Komunikace'!F31</f>
        <v>0</v>
      </c>
      <c r="BB52" s="97" t="n">
        <f aca="false">'101 - Komunikace'!F32</f>
        <v>0</v>
      </c>
      <c r="BC52" s="97" t="n">
        <f aca="false">'101 - Komunikace'!F33</f>
        <v>0</v>
      </c>
      <c r="BD52" s="99" t="n">
        <f aca="false">'101 - Komunikace'!F34</f>
        <v>0</v>
      </c>
      <c r="BT52" s="101" t="s">
        <v>24</v>
      </c>
      <c r="BV52" s="101" t="s">
        <v>78</v>
      </c>
      <c r="BW52" s="101" t="s">
        <v>84</v>
      </c>
      <c r="BX52" s="101" t="s">
        <v>7</v>
      </c>
      <c r="CL52" s="101" t="s">
        <v>22</v>
      </c>
      <c r="CM52" s="101" t="s">
        <v>85</v>
      </c>
    </row>
    <row r="53" s="100" customFormat="true" ht="27.4" hidden="false" customHeight="true" outlineLevel="0" collapsed="false">
      <c r="A53" s="89" t="s">
        <v>80</v>
      </c>
      <c r="B53" s="90"/>
      <c r="C53" s="91"/>
      <c r="D53" s="92" t="s">
        <v>86</v>
      </c>
      <c r="E53" s="92"/>
      <c r="F53" s="92"/>
      <c r="G53" s="92"/>
      <c r="H53" s="92"/>
      <c r="I53" s="93"/>
      <c r="J53" s="92" t="s">
        <v>87</v>
      </c>
      <c r="K53" s="92"/>
      <c r="L53" s="92"/>
      <c r="M53" s="92"/>
      <c r="N53" s="92"/>
      <c r="O53" s="92"/>
      <c r="P53" s="92"/>
      <c r="Q53" s="92"/>
      <c r="R53" s="92"/>
      <c r="S53" s="92"/>
      <c r="T53" s="92"/>
      <c r="U53" s="92"/>
      <c r="V53" s="92"/>
      <c r="W53" s="92"/>
      <c r="X53" s="92"/>
      <c r="Y53" s="92"/>
      <c r="Z53" s="92"/>
      <c r="AA53" s="92"/>
      <c r="AB53" s="92"/>
      <c r="AC53" s="92"/>
      <c r="AD53" s="92"/>
      <c r="AE53" s="92"/>
      <c r="AF53" s="92"/>
      <c r="AG53" s="94" t="n">
        <f aca="false">'901 - VRN'!J27</f>
        <v>0</v>
      </c>
      <c r="AH53" s="94"/>
      <c r="AI53" s="94"/>
      <c r="AJ53" s="94"/>
      <c r="AK53" s="94"/>
      <c r="AL53" s="94"/>
      <c r="AM53" s="94"/>
      <c r="AN53" s="94" t="n">
        <f aca="false">SUM(AG53,AT53)</f>
        <v>0</v>
      </c>
      <c r="AO53" s="94"/>
      <c r="AP53" s="94"/>
      <c r="AQ53" s="95" t="s">
        <v>88</v>
      </c>
      <c r="AR53" s="90"/>
      <c r="AS53" s="102" t="n">
        <v>0</v>
      </c>
      <c r="AT53" s="103" t="n">
        <f aca="false">ROUND(SUM(AV53:AW53),2)</f>
        <v>0</v>
      </c>
      <c r="AU53" s="104" t="n">
        <f aca="false">'901 - VRN'!P80</f>
        <v>0</v>
      </c>
      <c r="AV53" s="103" t="n">
        <f aca="false">'901 - VRN'!J30</f>
        <v>0</v>
      </c>
      <c r="AW53" s="103" t="n">
        <f aca="false">'901 - VRN'!J31</f>
        <v>0</v>
      </c>
      <c r="AX53" s="103" t="n">
        <f aca="false">'901 - VRN'!J32</f>
        <v>0</v>
      </c>
      <c r="AY53" s="103" t="n">
        <f aca="false">'901 - VRN'!J33</f>
        <v>0</v>
      </c>
      <c r="AZ53" s="103" t="n">
        <f aca="false">'901 - VRN'!F30</f>
        <v>0</v>
      </c>
      <c r="BA53" s="103" t="n">
        <f aca="false">'901 - VRN'!F31</f>
        <v>0</v>
      </c>
      <c r="BB53" s="103" t="n">
        <f aca="false">'901 - VRN'!F32</f>
        <v>0</v>
      </c>
      <c r="BC53" s="103" t="n">
        <f aca="false">'901 - VRN'!F33</f>
        <v>0</v>
      </c>
      <c r="BD53" s="105" t="n">
        <f aca="false">'901 - VRN'!F34</f>
        <v>0</v>
      </c>
      <c r="BT53" s="101" t="s">
        <v>24</v>
      </c>
      <c r="BV53" s="101" t="s">
        <v>78</v>
      </c>
      <c r="BW53" s="101" t="s">
        <v>89</v>
      </c>
      <c r="BX53" s="101" t="s">
        <v>7</v>
      </c>
      <c r="CL53" s="101"/>
      <c r="CM53" s="101" t="s">
        <v>85</v>
      </c>
    </row>
    <row r="54" s="29" customFormat="true" ht="30" hidden="false" customHeight="true" outlineLevel="0" collapsed="false">
      <c r="B54" s="30"/>
      <c r="AR54" s="30"/>
    </row>
    <row r="55" s="29" customFormat="true" ht="6.95" hidden="false" customHeight="true" outlineLevel="0" collapsed="false">
      <c r="B55" s="51"/>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2"/>
      <c r="AL55" s="52"/>
      <c r="AM55" s="52"/>
      <c r="AN55" s="52"/>
      <c r="AO55" s="52"/>
      <c r="AP55" s="52"/>
      <c r="AQ55" s="52"/>
      <c r="AR55" s="30"/>
    </row>
  </sheetData>
  <sheetProtection sheet="true" password="cc35" objects="true" scenarios="true" formatColumns="false" formatRows="false" sort="false" autoFilter="false"/>
  <mergeCells count="45">
    <mergeCell ref="AR2:BE2"/>
    <mergeCell ref="K5:AO5"/>
    <mergeCell ref="BE5:BE32"/>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G51:AM51"/>
    <mergeCell ref="AN51:AP51"/>
    <mergeCell ref="D52:H52"/>
    <mergeCell ref="J52:AF52"/>
    <mergeCell ref="AG52:AM52"/>
    <mergeCell ref="AN52:AP52"/>
    <mergeCell ref="D53:H53"/>
    <mergeCell ref="J53:AF53"/>
    <mergeCell ref="AG53:AM53"/>
    <mergeCell ref="AN53:AP53"/>
  </mergeCells>
  <hyperlinks>
    <hyperlink ref="K1" location="C2" display="1) Rekapitulace stavby"/>
    <hyperlink ref="W1" location="C51" display="2) Rekapitulace objektů stavby a soupisů prací"/>
    <hyperlink ref="A52" location="'101 - Komunikace'!C2" display="/"/>
    <hyperlink ref="A53" location="'901 - VRN'!C2" display="/"/>
  </hyperlinks>
  <printOptions headings="false" gridLines="false" gridLinesSet="true" horizontalCentered="false" verticalCentered="false"/>
  <pageMargins left="0.583333333333333" right="0.583333333333333" top="0.583333333333333" bottom="0.583333333333333" header="0.511805555555555" footer="0"/>
  <pageSetup paperSize="9" scale="100" firstPageNumber="0" fitToWidth="1" fitToHeight="100" pageOrder="downThenOver" orientation="landscape" usePrinterDefaults="false" blackAndWhite="false" draft="false" cellComments="none" useFirstPageNumber="false" horizontalDpi="300" verticalDpi="300" copies="1"/>
  <headerFooter differentFirst="false" differentOddEven="false">
    <oddHeader/>
    <oddFooter>&amp;CStrana &amp;P z &amp;N</oddFooter>
  </headerFooter>
  <drawing r:id="rId1"/>
</worksheet>
</file>

<file path=xl/worksheets/sheet2.xml><?xml version="1.0" encoding="utf-8"?>
<worksheet xmlns="http://schemas.openxmlformats.org/spreadsheetml/2006/main" xmlns:r="http://schemas.openxmlformats.org/officeDocument/2006/relationships">
  <sheetPr filterMode="false">
    <pageSetUpPr fitToPage="true"/>
  </sheetPr>
  <dimension ref="A1:BR888"/>
  <sheetViews>
    <sheetView windowProtection="true" showFormulas="false" showGridLines="false" showRowColHeaders="true" showZeros="true" rightToLeft="false" tabSelected="false" showOutlineSymbols="true" defaultGridColor="true" view="normal" topLeftCell="A1" colorId="64" zoomScale="100" zoomScaleNormal="100" zoomScalePageLayoutView="100" workbookViewId="0">
      <pane xSplit="0" ySplit="1" topLeftCell="A2" activePane="bottomLeft" state="frozen"/>
      <selection pane="topLeft" activeCell="A1" activeCellId="0" sqref="A1"/>
      <selection pane="bottomLeft" activeCell="A1" activeCellId="0" sqref="A1"/>
    </sheetView>
  </sheetViews>
  <sheetFormatPr defaultRowHeight="13.5"/>
  <cols>
    <col collapsed="false" hidden="false" max="1" min="1" style="0" width="8.3445945945946"/>
    <col collapsed="false" hidden="false" max="2" min="2" style="0" width="1.66891891891892"/>
    <col collapsed="false" hidden="false" max="3" min="3" style="0" width="4.16891891891892"/>
    <col collapsed="false" hidden="false" max="4" min="4" style="0" width="4.33783783783784"/>
    <col collapsed="false" hidden="false" max="5" min="5" style="0" width="17.1891891891892"/>
    <col collapsed="false" hidden="false" max="6" min="6" style="0" width="75.0878378378378"/>
    <col collapsed="false" hidden="false" max="7" min="7" style="0" width="8.67567567567568"/>
    <col collapsed="false" hidden="false" max="8" min="8" style="0" width="11.1824324324324"/>
    <col collapsed="false" hidden="false" max="9" min="9" style="106" width="12.6824324324324"/>
    <col collapsed="false" hidden="false" max="10" min="10" style="0" width="23.527027027027"/>
    <col collapsed="false" hidden="false" max="11" min="11" style="0" width="15.5202702702703"/>
    <col collapsed="false" hidden="true" max="21" min="13" style="0" width="0"/>
    <col collapsed="false" hidden="false" max="22" min="22" style="0" width="12.3445945945946"/>
    <col collapsed="false" hidden="false" max="23" min="23" style="0" width="16.3513513513514"/>
    <col collapsed="false" hidden="false" max="24" min="24" style="0" width="12.3445945945946"/>
    <col collapsed="false" hidden="false" max="25" min="25" style="0" width="15.0202702702703"/>
    <col collapsed="false" hidden="false" max="26" min="26" style="0" width="11.0135135135135"/>
    <col collapsed="false" hidden="false" max="27" min="27" style="0" width="15.0202702702703"/>
    <col collapsed="false" hidden="false" max="28" min="28" style="0" width="16.3513513513514"/>
    <col collapsed="false" hidden="false" max="29" min="29" style="0" width="11.0135135135135"/>
    <col collapsed="false" hidden="false" max="30" min="30" style="0" width="15.0202702702703"/>
    <col collapsed="false" hidden="false" max="31" min="31" style="0" width="16.3513513513514"/>
    <col collapsed="false" hidden="true" max="65" min="44" style="0" width="0"/>
  </cols>
  <sheetData>
    <row r="1" customFormat="false" ht="21.75" hidden="false" customHeight="true" outlineLevel="0" collapsed="false">
      <c r="A1" s="6"/>
      <c r="B1" s="107"/>
      <c r="C1" s="107"/>
      <c r="D1" s="108" t="s">
        <v>1</v>
      </c>
      <c r="E1" s="107"/>
      <c r="F1" s="4" t="s">
        <v>90</v>
      </c>
      <c r="G1" s="4" t="s">
        <v>91</v>
      </c>
      <c r="H1" s="4"/>
      <c r="I1" s="109"/>
      <c r="J1" s="4" t="s">
        <v>92</v>
      </c>
      <c r="K1" s="108" t="s">
        <v>93</v>
      </c>
      <c r="L1" s="4" t="s">
        <v>94</v>
      </c>
      <c r="M1" s="4"/>
      <c r="N1" s="4"/>
      <c r="O1" s="4"/>
      <c r="P1" s="4"/>
      <c r="Q1" s="4"/>
      <c r="R1" s="4"/>
      <c r="S1" s="4"/>
      <c r="T1" s="4"/>
      <c r="U1" s="5"/>
      <c r="V1" s="5"/>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row>
    <row r="2" customFormat="false" ht="36.95" hidden="false" customHeight="true" outlineLevel="0" collapsed="false">
      <c r="L2" s="9"/>
      <c r="M2" s="9"/>
      <c r="N2" s="9"/>
      <c r="O2" s="9"/>
      <c r="P2" s="9"/>
      <c r="Q2" s="9"/>
      <c r="R2" s="9"/>
      <c r="S2" s="9"/>
      <c r="T2" s="9"/>
      <c r="U2" s="9"/>
      <c r="V2" s="9"/>
      <c r="AT2" s="10" t="s">
        <v>84</v>
      </c>
    </row>
    <row r="3" customFormat="false" ht="6.95" hidden="false" customHeight="true" outlineLevel="0" collapsed="false">
      <c r="B3" s="11"/>
      <c r="C3" s="12"/>
      <c r="D3" s="12"/>
      <c r="E3" s="12"/>
      <c r="F3" s="12"/>
      <c r="G3" s="12"/>
      <c r="H3" s="12"/>
      <c r="I3" s="110"/>
      <c r="J3" s="12"/>
      <c r="K3" s="13"/>
      <c r="AT3" s="10" t="s">
        <v>85</v>
      </c>
    </row>
    <row r="4" customFormat="false" ht="36.95" hidden="false" customHeight="true" outlineLevel="0" collapsed="false">
      <c r="B4" s="14"/>
      <c r="C4" s="9"/>
      <c r="D4" s="15" t="s">
        <v>95</v>
      </c>
      <c r="E4" s="9"/>
      <c r="F4" s="9"/>
      <c r="G4" s="9"/>
      <c r="H4" s="9"/>
      <c r="I4" s="111"/>
      <c r="J4" s="9"/>
      <c r="K4" s="16"/>
      <c r="M4" s="17" t="s">
        <v>12</v>
      </c>
      <c r="AT4" s="10" t="s">
        <v>6</v>
      </c>
    </row>
    <row r="5" customFormat="false" ht="6.95" hidden="false" customHeight="true" outlineLevel="0" collapsed="false">
      <c r="B5" s="14"/>
      <c r="C5" s="9"/>
      <c r="D5" s="9"/>
      <c r="E5" s="9"/>
      <c r="F5" s="9"/>
      <c r="G5" s="9"/>
      <c r="H5" s="9"/>
      <c r="I5" s="111"/>
      <c r="J5" s="9"/>
      <c r="K5" s="16"/>
    </row>
    <row r="6" customFormat="false" ht="15" hidden="false" customHeight="false" outlineLevel="0" collapsed="false">
      <c r="B6" s="14"/>
      <c r="C6" s="9"/>
      <c r="D6" s="24" t="s">
        <v>18</v>
      </c>
      <c r="E6" s="9"/>
      <c r="F6" s="9"/>
      <c r="G6" s="9"/>
      <c r="H6" s="9"/>
      <c r="I6" s="111"/>
      <c r="J6" s="9"/>
      <c r="K6" s="16"/>
    </row>
    <row r="7" customFormat="false" ht="22.5" hidden="false" customHeight="true" outlineLevel="0" collapsed="false">
      <c r="B7" s="14"/>
      <c r="C7" s="9"/>
      <c r="D7" s="9"/>
      <c r="E7" s="112" t="str">
        <f aca="false">'Rekapitulace stavby'!K6</f>
        <v>REKONSTRUKCE ULICE MSGRE. B. STAŠKA V DOMAŽLICÍCH - ÚSEK KE K2</v>
      </c>
      <c r="F7" s="112"/>
      <c r="G7" s="112"/>
      <c r="H7" s="112"/>
      <c r="I7" s="111"/>
      <c r="J7" s="9"/>
      <c r="K7" s="16"/>
    </row>
    <row r="8" s="29" customFormat="true" ht="15" hidden="false" customHeight="false" outlineLevel="0" collapsed="false">
      <c r="B8" s="30"/>
      <c r="C8" s="31"/>
      <c r="D8" s="24" t="s">
        <v>96</v>
      </c>
      <c r="E8" s="31"/>
      <c r="F8" s="31"/>
      <c r="G8" s="31"/>
      <c r="H8" s="31"/>
      <c r="I8" s="113"/>
      <c r="J8" s="31"/>
      <c r="K8" s="35"/>
    </row>
    <row r="9" s="29" customFormat="true" ht="36.95" hidden="false" customHeight="true" outlineLevel="0" collapsed="false">
      <c r="B9" s="30"/>
      <c r="C9" s="31"/>
      <c r="D9" s="31"/>
      <c r="E9" s="63" t="s">
        <v>97</v>
      </c>
      <c r="F9" s="63"/>
      <c r="G9" s="63"/>
      <c r="H9" s="63"/>
      <c r="I9" s="113"/>
      <c r="J9" s="31"/>
      <c r="K9" s="35"/>
    </row>
    <row r="10" s="29" customFormat="true" ht="13.5" hidden="false" customHeight="false" outlineLevel="0" collapsed="false">
      <c r="B10" s="30"/>
      <c r="C10" s="31"/>
      <c r="D10" s="31"/>
      <c r="E10" s="31"/>
      <c r="F10" s="31"/>
      <c r="G10" s="31"/>
      <c r="H10" s="31"/>
      <c r="I10" s="113"/>
      <c r="J10" s="31"/>
      <c r="K10" s="35"/>
    </row>
    <row r="11" s="29" customFormat="true" ht="14.45" hidden="false" customHeight="true" outlineLevel="0" collapsed="false">
      <c r="B11" s="30"/>
      <c r="C11" s="31"/>
      <c r="D11" s="24" t="s">
        <v>21</v>
      </c>
      <c r="E11" s="31"/>
      <c r="F11" s="20" t="s">
        <v>22</v>
      </c>
      <c r="G11" s="31"/>
      <c r="H11" s="31"/>
      <c r="I11" s="114" t="s">
        <v>23</v>
      </c>
      <c r="J11" s="20"/>
      <c r="K11" s="35"/>
    </row>
    <row r="12" s="29" customFormat="true" ht="14.45" hidden="false" customHeight="true" outlineLevel="0" collapsed="false">
      <c r="B12" s="30"/>
      <c r="C12" s="31"/>
      <c r="D12" s="24" t="s">
        <v>25</v>
      </c>
      <c r="E12" s="31"/>
      <c r="F12" s="20" t="s">
        <v>26</v>
      </c>
      <c r="G12" s="31"/>
      <c r="H12" s="31"/>
      <c r="I12" s="114" t="s">
        <v>27</v>
      </c>
      <c r="J12" s="65" t="str">
        <f aca="false">'Rekapitulace stavby'!AN8</f>
        <v>20.3.2018</v>
      </c>
      <c r="K12" s="35"/>
    </row>
    <row r="13" s="29" customFormat="true" ht="10.9" hidden="false" customHeight="true" outlineLevel="0" collapsed="false">
      <c r="B13" s="30"/>
      <c r="C13" s="31"/>
      <c r="D13" s="31"/>
      <c r="E13" s="31"/>
      <c r="F13" s="31"/>
      <c r="G13" s="31"/>
      <c r="H13" s="31"/>
      <c r="I13" s="113"/>
      <c r="J13" s="31"/>
      <c r="K13" s="35"/>
    </row>
    <row r="14" s="29" customFormat="true" ht="14.45" hidden="false" customHeight="true" outlineLevel="0" collapsed="false">
      <c r="B14" s="30"/>
      <c r="C14" s="31"/>
      <c r="D14" s="24" t="s">
        <v>31</v>
      </c>
      <c r="E14" s="31"/>
      <c r="F14" s="31"/>
      <c r="G14" s="31"/>
      <c r="H14" s="31"/>
      <c r="I14" s="114" t="s">
        <v>32</v>
      </c>
      <c r="J14" s="20"/>
      <c r="K14" s="35"/>
    </row>
    <row r="15" s="29" customFormat="true" ht="18" hidden="false" customHeight="true" outlineLevel="0" collapsed="false">
      <c r="B15" s="30"/>
      <c r="C15" s="31"/>
      <c r="D15" s="31"/>
      <c r="E15" s="20" t="s">
        <v>33</v>
      </c>
      <c r="F15" s="31"/>
      <c r="G15" s="31"/>
      <c r="H15" s="31"/>
      <c r="I15" s="114" t="s">
        <v>34</v>
      </c>
      <c r="J15" s="20"/>
      <c r="K15" s="35"/>
    </row>
    <row r="16" s="29" customFormat="true" ht="6.95" hidden="false" customHeight="true" outlineLevel="0" collapsed="false">
      <c r="B16" s="30"/>
      <c r="C16" s="31"/>
      <c r="D16" s="31"/>
      <c r="E16" s="31"/>
      <c r="F16" s="31"/>
      <c r="G16" s="31"/>
      <c r="H16" s="31"/>
      <c r="I16" s="113"/>
      <c r="J16" s="31"/>
      <c r="K16" s="35"/>
    </row>
    <row r="17" s="29" customFormat="true" ht="14.45" hidden="false" customHeight="true" outlineLevel="0" collapsed="false">
      <c r="B17" s="30"/>
      <c r="C17" s="31"/>
      <c r="D17" s="24" t="s">
        <v>35</v>
      </c>
      <c r="E17" s="31"/>
      <c r="F17" s="31"/>
      <c r="G17" s="31"/>
      <c r="H17" s="31"/>
      <c r="I17" s="114" t="s">
        <v>32</v>
      </c>
      <c r="J17" s="20" t="str">
        <f aca="false">IF('Rekapitulace stavby'!AN13="Vyplň údaj","",IF('Rekapitulace stavby'!AN13="","",'Rekapitulace stavby'!AN13))</f>
        <v/>
      </c>
      <c r="K17" s="35"/>
    </row>
    <row r="18" s="29" customFormat="true" ht="18" hidden="false" customHeight="true" outlineLevel="0" collapsed="false">
      <c r="B18" s="30"/>
      <c r="C18" s="31"/>
      <c r="D18" s="31"/>
      <c r="E18" s="20" t="str">
        <f aca="false">IF('Rekapitulace stavby'!E14="Vyplň údaj","",IF('Rekapitulace stavby'!E14="","",'Rekapitulace stavby'!E14))</f>
        <v/>
      </c>
      <c r="F18" s="31"/>
      <c r="G18" s="31"/>
      <c r="H18" s="31"/>
      <c r="I18" s="114" t="s">
        <v>34</v>
      </c>
      <c r="J18" s="20" t="str">
        <f aca="false">IF('Rekapitulace stavby'!AN14="Vyplň údaj","",IF('Rekapitulace stavby'!AN14="","",'Rekapitulace stavby'!AN14))</f>
        <v/>
      </c>
      <c r="K18" s="35"/>
    </row>
    <row r="19" s="29" customFormat="true" ht="6.95" hidden="false" customHeight="true" outlineLevel="0" collapsed="false">
      <c r="B19" s="30"/>
      <c r="C19" s="31"/>
      <c r="D19" s="31"/>
      <c r="E19" s="31"/>
      <c r="F19" s="31"/>
      <c r="G19" s="31"/>
      <c r="H19" s="31"/>
      <c r="I19" s="113"/>
      <c r="J19" s="31"/>
      <c r="K19" s="35"/>
    </row>
    <row r="20" s="29" customFormat="true" ht="14.45" hidden="false" customHeight="true" outlineLevel="0" collapsed="false">
      <c r="B20" s="30"/>
      <c r="C20" s="31"/>
      <c r="D20" s="24" t="s">
        <v>37</v>
      </c>
      <c r="E20" s="31"/>
      <c r="F20" s="31"/>
      <c r="G20" s="31"/>
      <c r="H20" s="31"/>
      <c r="I20" s="114" t="s">
        <v>32</v>
      </c>
      <c r="J20" s="20" t="s">
        <v>38</v>
      </c>
      <c r="K20" s="35"/>
    </row>
    <row r="21" s="29" customFormat="true" ht="18" hidden="false" customHeight="true" outlineLevel="0" collapsed="false">
      <c r="B21" s="30"/>
      <c r="C21" s="31"/>
      <c r="D21" s="31"/>
      <c r="E21" s="20" t="s">
        <v>39</v>
      </c>
      <c r="F21" s="31"/>
      <c r="G21" s="31"/>
      <c r="H21" s="31"/>
      <c r="I21" s="114" t="s">
        <v>34</v>
      </c>
      <c r="J21" s="20"/>
      <c r="K21" s="35"/>
    </row>
    <row r="22" s="29" customFormat="true" ht="6.95" hidden="false" customHeight="true" outlineLevel="0" collapsed="false">
      <c r="B22" s="30"/>
      <c r="C22" s="31"/>
      <c r="D22" s="31"/>
      <c r="E22" s="31"/>
      <c r="F22" s="31"/>
      <c r="G22" s="31"/>
      <c r="H22" s="31"/>
      <c r="I22" s="113"/>
      <c r="J22" s="31"/>
      <c r="K22" s="35"/>
    </row>
    <row r="23" s="29" customFormat="true" ht="14.45" hidden="false" customHeight="true" outlineLevel="0" collapsed="false">
      <c r="B23" s="30"/>
      <c r="C23" s="31"/>
      <c r="D23" s="24" t="s">
        <v>41</v>
      </c>
      <c r="E23" s="31"/>
      <c r="F23" s="31"/>
      <c r="G23" s="31"/>
      <c r="H23" s="31"/>
      <c r="I23" s="113"/>
      <c r="J23" s="31"/>
      <c r="K23" s="35"/>
    </row>
    <row r="24" s="115" customFormat="true" ht="22.5" hidden="false" customHeight="true" outlineLevel="0" collapsed="false">
      <c r="B24" s="116"/>
      <c r="C24" s="117"/>
      <c r="D24" s="117"/>
      <c r="E24" s="27"/>
      <c r="F24" s="27"/>
      <c r="G24" s="27"/>
      <c r="H24" s="27"/>
      <c r="I24" s="118"/>
      <c r="J24" s="117"/>
      <c r="K24" s="119"/>
    </row>
    <row r="25" s="29" customFormat="true" ht="6.95" hidden="false" customHeight="true" outlineLevel="0" collapsed="false">
      <c r="B25" s="30"/>
      <c r="C25" s="31"/>
      <c r="D25" s="31"/>
      <c r="E25" s="31"/>
      <c r="F25" s="31"/>
      <c r="G25" s="31"/>
      <c r="H25" s="31"/>
      <c r="I25" s="113"/>
      <c r="J25" s="31"/>
      <c r="K25" s="35"/>
    </row>
    <row r="26" s="29" customFormat="true" ht="6.95" hidden="false" customHeight="true" outlineLevel="0" collapsed="false">
      <c r="B26" s="30"/>
      <c r="C26" s="31"/>
      <c r="D26" s="68"/>
      <c r="E26" s="68"/>
      <c r="F26" s="68"/>
      <c r="G26" s="68"/>
      <c r="H26" s="68"/>
      <c r="I26" s="120"/>
      <c r="J26" s="68"/>
      <c r="K26" s="121"/>
    </row>
    <row r="27" s="29" customFormat="true" ht="25.35" hidden="false" customHeight="true" outlineLevel="0" collapsed="false">
      <c r="B27" s="30"/>
      <c r="C27" s="31"/>
      <c r="D27" s="122" t="s">
        <v>42</v>
      </c>
      <c r="E27" s="31"/>
      <c r="F27" s="31"/>
      <c r="G27" s="31"/>
      <c r="H27" s="31"/>
      <c r="I27" s="113"/>
      <c r="J27" s="82" t="n">
        <f aca="false">ROUND(J85,2)</f>
        <v>0</v>
      </c>
      <c r="K27" s="35"/>
    </row>
    <row r="28" s="29" customFormat="true" ht="6.95" hidden="false" customHeight="true" outlineLevel="0" collapsed="false">
      <c r="B28" s="30"/>
      <c r="C28" s="31"/>
      <c r="D28" s="68"/>
      <c r="E28" s="68"/>
      <c r="F28" s="68"/>
      <c r="G28" s="68"/>
      <c r="H28" s="68"/>
      <c r="I28" s="120"/>
      <c r="J28" s="68"/>
      <c r="K28" s="121"/>
    </row>
    <row r="29" s="29" customFormat="true" ht="14.45" hidden="false" customHeight="true" outlineLevel="0" collapsed="false">
      <c r="B29" s="30"/>
      <c r="C29" s="31"/>
      <c r="D29" s="31"/>
      <c r="E29" s="31"/>
      <c r="F29" s="36" t="s">
        <v>44</v>
      </c>
      <c r="G29" s="31"/>
      <c r="H29" s="31"/>
      <c r="I29" s="123" t="s">
        <v>43</v>
      </c>
      <c r="J29" s="36" t="s">
        <v>45</v>
      </c>
      <c r="K29" s="35"/>
    </row>
    <row r="30" s="29" customFormat="true" ht="14.45" hidden="false" customHeight="true" outlineLevel="0" collapsed="false">
      <c r="B30" s="30"/>
      <c r="C30" s="31"/>
      <c r="D30" s="40" t="s">
        <v>46</v>
      </c>
      <c r="E30" s="40" t="s">
        <v>47</v>
      </c>
      <c r="F30" s="124" t="n">
        <f aca="false">ROUND(SUM(BE85:BE887),2)</f>
        <v>0</v>
      </c>
      <c r="G30" s="31"/>
      <c r="H30" s="31"/>
      <c r="I30" s="125" t="n">
        <v>0.21</v>
      </c>
      <c r="J30" s="124" t="n">
        <f aca="false">ROUND(ROUND((SUM(BE85:BE887)),2)*I30,2)</f>
        <v>0</v>
      </c>
      <c r="K30" s="35"/>
    </row>
    <row r="31" s="29" customFormat="true" ht="14.45" hidden="false" customHeight="true" outlineLevel="0" collapsed="false">
      <c r="B31" s="30"/>
      <c r="C31" s="31"/>
      <c r="D31" s="31"/>
      <c r="E31" s="40" t="s">
        <v>48</v>
      </c>
      <c r="F31" s="124" t="n">
        <f aca="false">ROUND(SUM(BF85:BF887),2)</f>
        <v>0</v>
      </c>
      <c r="G31" s="31"/>
      <c r="H31" s="31"/>
      <c r="I31" s="125" t="n">
        <v>0.15</v>
      </c>
      <c r="J31" s="124" t="n">
        <f aca="false">ROUND(ROUND((SUM(BF85:BF887)),2)*I31,2)</f>
        <v>0</v>
      </c>
      <c r="K31" s="35"/>
    </row>
    <row r="32" s="29" customFormat="true" ht="14.45" hidden="true" customHeight="true" outlineLevel="0" collapsed="false">
      <c r="B32" s="30"/>
      <c r="C32" s="31"/>
      <c r="D32" s="31"/>
      <c r="E32" s="40" t="s">
        <v>49</v>
      </c>
      <c r="F32" s="124" t="n">
        <f aca="false">ROUND(SUM(BG85:BG887),2)</f>
        <v>0</v>
      </c>
      <c r="G32" s="31"/>
      <c r="H32" s="31"/>
      <c r="I32" s="125" t="n">
        <v>0.21</v>
      </c>
      <c r="J32" s="124" t="n">
        <v>0</v>
      </c>
      <c r="K32" s="35"/>
    </row>
    <row r="33" s="29" customFormat="true" ht="14.45" hidden="true" customHeight="true" outlineLevel="0" collapsed="false">
      <c r="B33" s="30"/>
      <c r="C33" s="31"/>
      <c r="D33" s="31"/>
      <c r="E33" s="40" t="s">
        <v>50</v>
      </c>
      <c r="F33" s="124" t="n">
        <f aca="false">ROUND(SUM(BH85:BH887),2)</f>
        <v>0</v>
      </c>
      <c r="G33" s="31"/>
      <c r="H33" s="31"/>
      <c r="I33" s="125" t="n">
        <v>0.15</v>
      </c>
      <c r="J33" s="124" t="n">
        <v>0</v>
      </c>
      <c r="K33" s="35"/>
    </row>
    <row r="34" s="29" customFormat="true" ht="14.45" hidden="true" customHeight="true" outlineLevel="0" collapsed="false">
      <c r="B34" s="30"/>
      <c r="C34" s="31"/>
      <c r="D34" s="31"/>
      <c r="E34" s="40" t="s">
        <v>51</v>
      </c>
      <c r="F34" s="124" t="n">
        <f aca="false">ROUND(SUM(BI85:BI887),2)</f>
        <v>0</v>
      </c>
      <c r="G34" s="31"/>
      <c r="H34" s="31"/>
      <c r="I34" s="125" t="n">
        <v>0</v>
      </c>
      <c r="J34" s="124" t="n">
        <v>0</v>
      </c>
      <c r="K34" s="35"/>
    </row>
    <row r="35" s="29" customFormat="true" ht="6.95" hidden="false" customHeight="true" outlineLevel="0" collapsed="false">
      <c r="B35" s="30"/>
      <c r="C35" s="31"/>
      <c r="D35" s="31"/>
      <c r="E35" s="31"/>
      <c r="F35" s="31"/>
      <c r="G35" s="31"/>
      <c r="H35" s="31"/>
      <c r="I35" s="113"/>
      <c r="J35" s="31"/>
      <c r="K35" s="35"/>
    </row>
    <row r="36" s="29" customFormat="true" ht="25.35" hidden="false" customHeight="true" outlineLevel="0" collapsed="false">
      <c r="B36" s="30"/>
      <c r="C36" s="44"/>
      <c r="D36" s="45" t="s">
        <v>52</v>
      </c>
      <c r="E36" s="46"/>
      <c r="F36" s="46"/>
      <c r="G36" s="126" t="s">
        <v>53</v>
      </c>
      <c r="H36" s="47" t="s">
        <v>54</v>
      </c>
      <c r="I36" s="127"/>
      <c r="J36" s="128" t="n">
        <f aca="false">SUM(J27:J34)</f>
        <v>0</v>
      </c>
      <c r="K36" s="129"/>
    </row>
    <row r="37" s="29" customFormat="true" ht="14.45" hidden="false" customHeight="true" outlineLevel="0" collapsed="false">
      <c r="B37" s="51"/>
      <c r="C37" s="52"/>
      <c r="D37" s="52"/>
      <c r="E37" s="52"/>
      <c r="F37" s="52"/>
      <c r="G37" s="52"/>
      <c r="H37" s="52"/>
      <c r="I37" s="130"/>
      <c r="J37" s="52"/>
      <c r="K37" s="53"/>
    </row>
    <row r="41" s="29" customFormat="true" ht="6.95" hidden="false" customHeight="true" outlineLevel="0" collapsed="false">
      <c r="B41" s="54"/>
      <c r="C41" s="55"/>
      <c r="D41" s="55"/>
      <c r="E41" s="55"/>
      <c r="F41" s="55"/>
      <c r="G41" s="55"/>
      <c r="H41" s="55"/>
      <c r="I41" s="131"/>
      <c r="J41" s="55"/>
      <c r="K41" s="132"/>
    </row>
    <row r="42" s="29" customFormat="true" ht="36.95" hidden="false" customHeight="true" outlineLevel="0" collapsed="false">
      <c r="B42" s="30"/>
      <c r="C42" s="15" t="s">
        <v>98</v>
      </c>
      <c r="D42" s="31"/>
      <c r="E42" s="31"/>
      <c r="F42" s="31"/>
      <c r="G42" s="31"/>
      <c r="H42" s="31"/>
      <c r="I42" s="113"/>
      <c r="J42" s="31"/>
      <c r="K42" s="35"/>
    </row>
    <row r="43" s="29" customFormat="true" ht="6.95" hidden="false" customHeight="true" outlineLevel="0" collapsed="false">
      <c r="B43" s="30"/>
      <c r="C43" s="31"/>
      <c r="D43" s="31"/>
      <c r="E43" s="31"/>
      <c r="F43" s="31"/>
      <c r="G43" s="31"/>
      <c r="H43" s="31"/>
      <c r="I43" s="113"/>
      <c r="J43" s="31"/>
      <c r="K43" s="35"/>
    </row>
    <row r="44" s="29" customFormat="true" ht="14.45" hidden="false" customHeight="true" outlineLevel="0" collapsed="false">
      <c r="B44" s="30"/>
      <c r="C44" s="24" t="s">
        <v>18</v>
      </c>
      <c r="D44" s="31"/>
      <c r="E44" s="31"/>
      <c r="F44" s="31"/>
      <c r="G44" s="31"/>
      <c r="H44" s="31"/>
      <c r="I44" s="113"/>
      <c r="J44" s="31"/>
      <c r="K44" s="35"/>
    </row>
    <row r="45" s="29" customFormat="true" ht="22.5" hidden="false" customHeight="true" outlineLevel="0" collapsed="false">
      <c r="B45" s="30"/>
      <c r="C45" s="31"/>
      <c r="D45" s="31"/>
      <c r="E45" s="112" t="str">
        <f aca="false">E7</f>
        <v>REKONSTRUKCE ULICE MSGRE. B. STAŠKA V DOMAŽLICÍCH - ÚSEK KE K2</v>
      </c>
      <c r="F45" s="112"/>
      <c r="G45" s="112"/>
      <c r="H45" s="112"/>
      <c r="I45" s="113"/>
      <c r="J45" s="31"/>
      <c r="K45" s="35"/>
    </row>
    <row r="46" s="29" customFormat="true" ht="14.45" hidden="false" customHeight="true" outlineLevel="0" collapsed="false">
      <c r="B46" s="30"/>
      <c r="C46" s="24" t="s">
        <v>96</v>
      </c>
      <c r="D46" s="31"/>
      <c r="E46" s="31"/>
      <c r="F46" s="31"/>
      <c r="G46" s="31"/>
      <c r="H46" s="31"/>
      <c r="I46" s="113"/>
      <c r="J46" s="31"/>
      <c r="K46" s="35"/>
    </row>
    <row r="47" s="29" customFormat="true" ht="23.25" hidden="false" customHeight="true" outlineLevel="0" collapsed="false">
      <c r="B47" s="30"/>
      <c r="C47" s="31"/>
      <c r="D47" s="31"/>
      <c r="E47" s="63" t="str">
        <f aca="false">E9</f>
        <v>101 - Komunikace</v>
      </c>
      <c r="F47" s="63"/>
      <c r="G47" s="63"/>
      <c r="H47" s="63"/>
      <c r="I47" s="113"/>
      <c r="J47" s="31"/>
      <c r="K47" s="35"/>
    </row>
    <row r="48" s="29" customFormat="true" ht="6.95" hidden="false" customHeight="true" outlineLevel="0" collapsed="false">
      <c r="B48" s="30"/>
      <c r="C48" s="31"/>
      <c r="D48" s="31"/>
      <c r="E48" s="31"/>
      <c r="F48" s="31"/>
      <c r="G48" s="31"/>
      <c r="H48" s="31"/>
      <c r="I48" s="113"/>
      <c r="J48" s="31"/>
      <c r="K48" s="35"/>
    </row>
    <row r="49" s="29" customFormat="true" ht="18" hidden="false" customHeight="true" outlineLevel="0" collapsed="false">
      <c r="B49" s="30"/>
      <c r="C49" s="24" t="s">
        <v>25</v>
      </c>
      <c r="D49" s="31"/>
      <c r="E49" s="31"/>
      <c r="F49" s="20" t="str">
        <f aca="false">F12</f>
        <v>Domažlice</v>
      </c>
      <c r="G49" s="31"/>
      <c r="H49" s="31"/>
      <c r="I49" s="114" t="s">
        <v>27</v>
      </c>
      <c r="J49" s="65" t="str">
        <f aca="false">IF(J12="","",J12)</f>
        <v>20.3.2018</v>
      </c>
      <c r="K49" s="35"/>
    </row>
    <row r="50" s="29" customFormat="true" ht="6.95" hidden="false" customHeight="true" outlineLevel="0" collapsed="false">
      <c r="B50" s="30"/>
      <c r="C50" s="31"/>
      <c r="D50" s="31"/>
      <c r="E50" s="31"/>
      <c r="F50" s="31"/>
      <c r="G50" s="31"/>
      <c r="H50" s="31"/>
      <c r="I50" s="113"/>
      <c r="J50" s="31"/>
      <c r="K50" s="35"/>
    </row>
    <row r="51" s="29" customFormat="true" ht="15" hidden="false" customHeight="false" outlineLevel="0" collapsed="false">
      <c r="B51" s="30"/>
      <c r="C51" s="24" t="s">
        <v>31</v>
      </c>
      <c r="D51" s="31"/>
      <c r="E51" s="31"/>
      <c r="F51" s="20" t="str">
        <f aca="false">E15</f>
        <v>Město Domažlice</v>
      </c>
      <c r="G51" s="31"/>
      <c r="H51" s="31"/>
      <c r="I51" s="114" t="s">
        <v>37</v>
      </c>
      <c r="J51" s="20" t="str">
        <f aca="false">E21</f>
        <v>Ing. Jaroslav Rojt</v>
      </c>
      <c r="K51" s="35"/>
    </row>
    <row r="52" s="29" customFormat="true" ht="14.45" hidden="false" customHeight="true" outlineLevel="0" collapsed="false">
      <c r="B52" s="30"/>
      <c r="C52" s="24" t="s">
        <v>35</v>
      </c>
      <c r="D52" s="31"/>
      <c r="E52" s="31"/>
      <c r="F52" s="20" t="str">
        <f aca="false">IF(E18="","",E18)</f>
        <v/>
      </c>
      <c r="G52" s="31"/>
      <c r="H52" s="31"/>
      <c r="I52" s="113"/>
      <c r="J52" s="31"/>
      <c r="K52" s="35"/>
    </row>
    <row r="53" s="29" customFormat="true" ht="10.35" hidden="false" customHeight="true" outlineLevel="0" collapsed="false">
      <c r="B53" s="30"/>
      <c r="C53" s="31"/>
      <c r="D53" s="31"/>
      <c r="E53" s="31"/>
      <c r="F53" s="31"/>
      <c r="G53" s="31"/>
      <c r="H53" s="31"/>
      <c r="I53" s="113"/>
      <c r="J53" s="31"/>
      <c r="K53" s="35"/>
    </row>
    <row r="54" s="29" customFormat="true" ht="29.25" hidden="false" customHeight="true" outlineLevel="0" collapsed="false">
      <c r="B54" s="30"/>
      <c r="C54" s="133" t="s">
        <v>99</v>
      </c>
      <c r="D54" s="44"/>
      <c r="E54" s="44"/>
      <c r="F54" s="44"/>
      <c r="G54" s="44"/>
      <c r="H54" s="44"/>
      <c r="I54" s="134"/>
      <c r="J54" s="135" t="s">
        <v>100</v>
      </c>
      <c r="K54" s="50"/>
    </row>
    <row r="55" s="29" customFormat="true" ht="10.35" hidden="false" customHeight="true" outlineLevel="0" collapsed="false">
      <c r="B55" s="30"/>
      <c r="C55" s="31"/>
      <c r="D55" s="31"/>
      <c r="E55" s="31"/>
      <c r="F55" s="31"/>
      <c r="G55" s="31"/>
      <c r="H55" s="31"/>
      <c r="I55" s="113"/>
      <c r="J55" s="31"/>
      <c r="K55" s="35"/>
    </row>
    <row r="56" s="29" customFormat="true" ht="29.25" hidden="false" customHeight="true" outlineLevel="0" collapsed="false">
      <c r="B56" s="30"/>
      <c r="C56" s="136" t="s">
        <v>101</v>
      </c>
      <c r="D56" s="31"/>
      <c r="E56" s="31"/>
      <c r="F56" s="31"/>
      <c r="G56" s="31"/>
      <c r="H56" s="31"/>
      <c r="I56" s="113"/>
      <c r="J56" s="82" t="n">
        <f aca="false">J85</f>
        <v>0</v>
      </c>
      <c r="K56" s="35"/>
      <c r="AU56" s="10" t="s">
        <v>102</v>
      </c>
    </row>
    <row r="57" s="137" customFormat="true" ht="24.95" hidden="false" customHeight="true" outlineLevel="0" collapsed="false">
      <c r="B57" s="138"/>
      <c r="C57" s="139"/>
      <c r="D57" s="140" t="s">
        <v>103</v>
      </c>
      <c r="E57" s="141"/>
      <c r="F57" s="141"/>
      <c r="G57" s="141"/>
      <c r="H57" s="141"/>
      <c r="I57" s="142"/>
      <c r="J57" s="143" t="n">
        <f aca="false">J86</f>
        <v>0</v>
      </c>
      <c r="K57" s="144"/>
    </row>
    <row r="58" s="145" customFormat="true" ht="19.9" hidden="false" customHeight="true" outlineLevel="0" collapsed="false">
      <c r="B58" s="146"/>
      <c r="C58" s="147"/>
      <c r="D58" s="148" t="s">
        <v>104</v>
      </c>
      <c r="E58" s="149"/>
      <c r="F58" s="149"/>
      <c r="G58" s="149"/>
      <c r="H58" s="149"/>
      <c r="I58" s="150"/>
      <c r="J58" s="151" t="n">
        <f aca="false">J87</f>
        <v>0</v>
      </c>
      <c r="K58" s="152"/>
    </row>
    <row r="59" s="145" customFormat="true" ht="19.9" hidden="false" customHeight="true" outlineLevel="0" collapsed="false">
      <c r="B59" s="146"/>
      <c r="C59" s="147"/>
      <c r="D59" s="148" t="s">
        <v>105</v>
      </c>
      <c r="E59" s="149"/>
      <c r="F59" s="149"/>
      <c r="G59" s="149"/>
      <c r="H59" s="149"/>
      <c r="I59" s="150"/>
      <c r="J59" s="151" t="n">
        <f aca="false">J331</f>
        <v>0</v>
      </c>
      <c r="K59" s="152"/>
    </row>
    <row r="60" s="145" customFormat="true" ht="19.9" hidden="false" customHeight="true" outlineLevel="0" collapsed="false">
      <c r="B60" s="146"/>
      <c r="C60" s="147"/>
      <c r="D60" s="148" t="s">
        <v>106</v>
      </c>
      <c r="E60" s="149"/>
      <c r="F60" s="149"/>
      <c r="G60" s="149"/>
      <c r="H60" s="149"/>
      <c r="I60" s="150"/>
      <c r="J60" s="151" t="n">
        <f aca="false">J352</f>
        <v>0</v>
      </c>
      <c r="K60" s="152"/>
    </row>
    <row r="61" s="145" customFormat="true" ht="19.9" hidden="false" customHeight="true" outlineLevel="0" collapsed="false">
      <c r="B61" s="146"/>
      <c r="C61" s="147"/>
      <c r="D61" s="148" t="s">
        <v>107</v>
      </c>
      <c r="E61" s="149"/>
      <c r="F61" s="149"/>
      <c r="G61" s="149"/>
      <c r="H61" s="149"/>
      <c r="I61" s="150"/>
      <c r="J61" s="151" t="n">
        <f aca="false">J380</f>
        <v>0</v>
      </c>
      <c r="K61" s="152"/>
    </row>
    <row r="62" s="145" customFormat="true" ht="19.9" hidden="false" customHeight="true" outlineLevel="0" collapsed="false">
      <c r="B62" s="146"/>
      <c r="C62" s="147"/>
      <c r="D62" s="148" t="s">
        <v>108</v>
      </c>
      <c r="E62" s="149"/>
      <c r="F62" s="149"/>
      <c r="G62" s="149"/>
      <c r="H62" s="149"/>
      <c r="I62" s="150"/>
      <c r="J62" s="151" t="n">
        <f aca="false">J487</f>
        <v>0</v>
      </c>
      <c r="K62" s="152"/>
    </row>
    <row r="63" s="145" customFormat="true" ht="19.9" hidden="false" customHeight="true" outlineLevel="0" collapsed="false">
      <c r="B63" s="146"/>
      <c r="C63" s="147"/>
      <c r="D63" s="148" t="s">
        <v>109</v>
      </c>
      <c r="E63" s="149"/>
      <c r="F63" s="149"/>
      <c r="G63" s="149"/>
      <c r="H63" s="149"/>
      <c r="I63" s="150"/>
      <c r="J63" s="151" t="n">
        <f aca="false">J616</f>
        <v>0</v>
      </c>
      <c r="K63" s="152"/>
    </row>
    <row r="64" s="145" customFormat="true" ht="19.9" hidden="false" customHeight="true" outlineLevel="0" collapsed="false">
      <c r="B64" s="146"/>
      <c r="C64" s="147"/>
      <c r="D64" s="148" t="s">
        <v>110</v>
      </c>
      <c r="E64" s="149"/>
      <c r="F64" s="149"/>
      <c r="G64" s="149"/>
      <c r="H64" s="149"/>
      <c r="I64" s="150"/>
      <c r="J64" s="151" t="n">
        <f aca="false">J831</f>
        <v>0</v>
      </c>
      <c r="K64" s="152"/>
    </row>
    <row r="65" s="145" customFormat="true" ht="19.9" hidden="false" customHeight="true" outlineLevel="0" collapsed="false">
      <c r="B65" s="146"/>
      <c r="C65" s="147"/>
      <c r="D65" s="148" t="s">
        <v>111</v>
      </c>
      <c r="E65" s="149"/>
      <c r="F65" s="149"/>
      <c r="G65" s="149"/>
      <c r="H65" s="149"/>
      <c r="I65" s="150"/>
      <c r="J65" s="151" t="n">
        <f aca="false">J884</f>
        <v>0</v>
      </c>
      <c r="K65" s="152"/>
    </row>
    <row r="66" s="29" customFormat="true" ht="21.75" hidden="false" customHeight="true" outlineLevel="0" collapsed="false">
      <c r="B66" s="30"/>
      <c r="C66" s="31"/>
      <c r="D66" s="31"/>
      <c r="E66" s="31"/>
      <c r="F66" s="31"/>
      <c r="G66" s="31"/>
      <c r="H66" s="31"/>
      <c r="I66" s="113"/>
      <c r="J66" s="31"/>
      <c r="K66" s="35"/>
    </row>
    <row r="67" s="29" customFormat="true" ht="6.95" hidden="false" customHeight="true" outlineLevel="0" collapsed="false">
      <c r="B67" s="51"/>
      <c r="C67" s="52"/>
      <c r="D67" s="52"/>
      <c r="E67" s="52"/>
      <c r="F67" s="52"/>
      <c r="G67" s="52"/>
      <c r="H67" s="52"/>
      <c r="I67" s="130"/>
      <c r="J67" s="52"/>
      <c r="K67" s="53"/>
    </row>
    <row r="71" s="29" customFormat="true" ht="6.95" hidden="false" customHeight="true" outlineLevel="0" collapsed="false">
      <c r="B71" s="54"/>
      <c r="C71" s="55"/>
      <c r="D71" s="55"/>
      <c r="E71" s="55"/>
      <c r="F71" s="55"/>
      <c r="G71" s="55"/>
      <c r="H71" s="55"/>
      <c r="I71" s="131"/>
      <c r="J71" s="55"/>
      <c r="K71" s="55"/>
      <c r="L71" s="30"/>
    </row>
    <row r="72" s="29" customFormat="true" ht="36.95" hidden="false" customHeight="true" outlineLevel="0" collapsed="false">
      <c r="B72" s="30"/>
      <c r="C72" s="56" t="s">
        <v>112</v>
      </c>
      <c r="I72" s="153"/>
      <c r="L72" s="30"/>
    </row>
    <row r="73" s="29" customFormat="true" ht="6.95" hidden="false" customHeight="true" outlineLevel="0" collapsed="false">
      <c r="B73" s="30"/>
      <c r="I73" s="153"/>
      <c r="L73" s="30"/>
    </row>
    <row r="74" s="29" customFormat="true" ht="14.45" hidden="false" customHeight="true" outlineLevel="0" collapsed="false">
      <c r="B74" s="30"/>
      <c r="C74" s="59" t="s">
        <v>18</v>
      </c>
      <c r="I74" s="153"/>
      <c r="L74" s="30"/>
    </row>
    <row r="75" s="29" customFormat="true" ht="22.5" hidden="false" customHeight="true" outlineLevel="0" collapsed="false">
      <c r="B75" s="30"/>
      <c r="E75" s="112" t="str">
        <f aca="false">E7</f>
        <v>REKONSTRUKCE ULICE MSGRE. B. STAŠKA V DOMAŽLICÍCH - ÚSEK KE K2</v>
      </c>
      <c r="F75" s="112"/>
      <c r="G75" s="112"/>
      <c r="H75" s="112"/>
      <c r="I75" s="153"/>
      <c r="L75" s="30"/>
    </row>
    <row r="76" s="29" customFormat="true" ht="14.45" hidden="false" customHeight="true" outlineLevel="0" collapsed="false">
      <c r="B76" s="30"/>
      <c r="C76" s="59" t="s">
        <v>96</v>
      </c>
      <c r="I76" s="153"/>
      <c r="L76" s="30"/>
    </row>
    <row r="77" s="29" customFormat="true" ht="23.25" hidden="false" customHeight="true" outlineLevel="0" collapsed="false">
      <c r="B77" s="30"/>
      <c r="E77" s="63" t="str">
        <f aca="false">E9</f>
        <v>101 - Komunikace</v>
      </c>
      <c r="F77" s="63"/>
      <c r="G77" s="63"/>
      <c r="H77" s="63"/>
      <c r="I77" s="153"/>
      <c r="L77" s="30"/>
    </row>
    <row r="78" s="29" customFormat="true" ht="6.95" hidden="false" customHeight="true" outlineLevel="0" collapsed="false">
      <c r="B78" s="30"/>
      <c r="I78" s="153"/>
      <c r="L78" s="30"/>
    </row>
    <row r="79" s="29" customFormat="true" ht="18" hidden="false" customHeight="true" outlineLevel="0" collapsed="false">
      <c r="B79" s="30"/>
      <c r="C79" s="59" t="s">
        <v>25</v>
      </c>
      <c r="F79" s="154" t="str">
        <f aca="false">F12</f>
        <v>Domažlice</v>
      </c>
      <c r="I79" s="155" t="s">
        <v>27</v>
      </c>
      <c r="J79" s="156" t="str">
        <f aca="false">IF(J12="","",J12)</f>
        <v>20.3.2018</v>
      </c>
      <c r="L79" s="30"/>
    </row>
    <row r="80" s="29" customFormat="true" ht="6.95" hidden="false" customHeight="true" outlineLevel="0" collapsed="false">
      <c r="B80" s="30"/>
      <c r="I80" s="153"/>
      <c r="L80" s="30"/>
    </row>
    <row r="81" s="29" customFormat="true" ht="15" hidden="false" customHeight="false" outlineLevel="0" collapsed="false">
      <c r="B81" s="30"/>
      <c r="C81" s="59" t="s">
        <v>31</v>
      </c>
      <c r="F81" s="154" t="str">
        <f aca="false">E15</f>
        <v>Město Domažlice</v>
      </c>
      <c r="I81" s="155" t="s">
        <v>37</v>
      </c>
      <c r="J81" s="154" t="str">
        <f aca="false">E21</f>
        <v>Ing. Jaroslav Rojt</v>
      </c>
      <c r="L81" s="30"/>
    </row>
    <row r="82" s="29" customFormat="true" ht="14.45" hidden="false" customHeight="true" outlineLevel="0" collapsed="false">
      <c r="B82" s="30"/>
      <c r="C82" s="59" t="s">
        <v>35</v>
      </c>
      <c r="F82" s="154" t="str">
        <f aca="false">IF(E18="","",E18)</f>
        <v/>
      </c>
      <c r="I82" s="153"/>
      <c r="L82" s="30"/>
    </row>
    <row r="83" s="29" customFormat="true" ht="10.35" hidden="false" customHeight="true" outlineLevel="0" collapsed="false">
      <c r="B83" s="30"/>
      <c r="I83" s="153"/>
      <c r="L83" s="30"/>
    </row>
    <row r="84" s="157" customFormat="true" ht="29.25" hidden="false" customHeight="true" outlineLevel="0" collapsed="false">
      <c r="B84" s="158"/>
      <c r="C84" s="159" t="s">
        <v>113</v>
      </c>
      <c r="D84" s="160" t="s">
        <v>61</v>
      </c>
      <c r="E84" s="160" t="s">
        <v>57</v>
      </c>
      <c r="F84" s="160" t="s">
        <v>114</v>
      </c>
      <c r="G84" s="160" t="s">
        <v>115</v>
      </c>
      <c r="H84" s="160" t="s">
        <v>116</v>
      </c>
      <c r="I84" s="161" t="s">
        <v>117</v>
      </c>
      <c r="J84" s="160" t="s">
        <v>100</v>
      </c>
      <c r="K84" s="162" t="s">
        <v>118</v>
      </c>
      <c r="L84" s="158"/>
      <c r="M84" s="75" t="s">
        <v>119</v>
      </c>
      <c r="N84" s="76" t="s">
        <v>46</v>
      </c>
      <c r="O84" s="76" t="s">
        <v>120</v>
      </c>
      <c r="P84" s="76" t="s">
        <v>121</v>
      </c>
      <c r="Q84" s="76" t="s">
        <v>122</v>
      </c>
      <c r="R84" s="76" t="s">
        <v>123</v>
      </c>
      <c r="S84" s="76" t="s">
        <v>124</v>
      </c>
      <c r="T84" s="77" t="s">
        <v>125</v>
      </c>
    </row>
    <row r="85" s="29" customFormat="true" ht="29.25" hidden="false" customHeight="true" outlineLevel="0" collapsed="false">
      <c r="B85" s="30"/>
      <c r="C85" s="79" t="s">
        <v>101</v>
      </c>
      <c r="I85" s="153"/>
      <c r="J85" s="163" t="n">
        <f aca="false">BK85</f>
        <v>0</v>
      </c>
      <c r="L85" s="30"/>
      <c r="M85" s="78"/>
      <c r="N85" s="68"/>
      <c r="O85" s="68"/>
      <c r="P85" s="164" t="n">
        <f aca="false">P86</f>
        <v>0</v>
      </c>
      <c r="Q85" s="68"/>
      <c r="R85" s="164" t="n">
        <f aca="false">R86</f>
        <v>965.834479</v>
      </c>
      <c r="S85" s="68"/>
      <c r="T85" s="165" t="n">
        <f aca="false">T86</f>
        <v>959.3407</v>
      </c>
      <c r="AT85" s="10" t="s">
        <v>75</v>
      </c>
      <c r="AU85" s="10" t="s">
        <v>102</v>
      </c>
      <c r="BK85" s="166" t="n">
        <f aca="false">BK86</f>
        <v>0</v>
      </c>
    </row>
    <row r="86" s="167" customFormat="true" ht="37.35" hidden="false" customHeight="true" outlineLevel="0" collapsed="false">
      <c r="B86" s="168"/>
      <c r="D86" s="169" t="s">
        <v>75</v>
      </c>
      <c r="E86" s="170" t="s">
        <v>126</v>
      </c>
      <c r="F86" s="170" t="s">
        <v>127</v>
      </c>
      <c r="I86" s="171"/>
      <c r="J86" s="172" t="n">
        <f aca="false">BK86</f>
        <v>0</v>
      </c>
      <c r="L86" s="168"/>
      <c r="M86" s="173"/>
      <c r="N86" s="174"/>
      <c r="O86" s="174"/>
      <c r="P86" s="175" t="n">
        <f aca="false">P87+P331+P352+P380+P487+P616+P831+P884</f>
        <v>0</v>
      </c>
      <c r="Q86" s="174"/>
      <c r="R86" s="175" t="n">
        <f aca="false">R87+R331+R352+R380+R487+R616+R831+R884</f>
        <v>965.834479</v>
      </c>
      <c r="S86" s="174"/>
      <c r="T86" s="176" t="n">
        <f aca="false">T87+T331+T352+T380+T487+T616+T831+T884</f>
        <v>959.3407</v>
      </c>
      <c r="AR86" s="169" t="s">
        <v>24</v>
      </c>
      <c r="AT86" s="177" t="s">
        <v>75</v>
      </c>
      <c r="AU86" s="177" t="s">
        <v>76</v>
      </c>
      <c r="AY86" s="169" t="s">
        <v>128</v>
      </c>
      <c r="BK86" s="178" t="n">
        <f aca="false">BK87+BK331+BK352+BK380+BK487+BK616+BK831+BK884</f>
        <v>0</v>
      </c>
    </row>
    <row r="87" s="167" customFormat="true" ht="19.9" hidden="false" customHeight="true" outlineLevel="0" collapsed="false">
      <c r="B87" s="168"/>
      <c r="D87" s="179" t="s">
        <v>75</v>
      </c>
      <c r="E87" s="180" t="s">
        <v>24</v>
      </c>
      <c r="F87" s="180" t="s">
        <v>129</v>
      </c>
      <c r="I87" s="171"/>
      <c r="J87" s="181" t="n">
        <f aca="false">BK87</f>
        <v>0</v>
      </c>
      <c r="L87" s="168"/>
      <c r="M87" s="173"/>
      <c r="N87" s="174"/>
      <c r="O87" s="174"/>
      <c r="P87" s="175" t="n">
        <f aca="false">SUM(P88:P330)</f>
        <v>0</v>
      </c>
      <c r="Q87" s="174"/>
      <c r="R87" s="175" t="n">
        <f aca="false">SUM(R88:R330)</f>
        <v>58.70565</v>
      </c>
      <c r="S87" s="174"/>
      <c r="T87" s="176" t="n">
        <f aca="false">SUM(T88:T330)</f>
        <v>957.58</v>
      </c>
      <c r="AR87" s="169" t="s">
        <v>24</v>
      </c>
      <c r="AT87" s="177" t="s">
        <v>75</v>
      </c>
      <c r="AU87" s="177" t="s">
        <v>24</v>
      </c>
      <c r="AY87" s="169" t="s">
        <v>128</v>
      </c>
      <c r="BK87" s="178" t="n">
        <f aca="false">SUM(BK88:BK330)</f>
        <v>0</v>
      </c>
    </row>
    <row r="88" s="29" customFormat="true" ht="22.5" hidden="false" customHeight="true" outlineLevel="0" collapsed="false">
      <c r="B88" s="182"/>
      <c r="C88" s="183" t="s">
        <v>24</v>
      </c>
      <c r="D88" s="183" t="s">
        <v>130</v>
      </c>
      <c r="E88" s="184" t="s">
        <v>131</v>
      </c>
      <c r="F88" s="185" t="s">
        <v>132</v>
      </c>
      <c r="G88" s="186" t="s">
        <v>133</v>
      </c>
      <c r="H88" s="187" t="n">
        <v>50</v>
      </c>
      <c r="I88" s="188"/>
      <c r="J88" s="189" t="n">
        <f aca="false">ROUND(I88*H88,2)</f>
        <v>0</v>
      </c>
      <c r="K88" s="185" t="s">
        <v>134</v>
      </c>
      <c r="L88" s="30"/>
      <c r="M88" s="190"/>
      <c r="N88" s="191" t="s">
        <v>47</v>
      </c>
      <c r="O88" s="31"/>
      <c r="P88" s="192" t="n">
        <f aca="false">O88*H88</f>
        <v>0</v>
      </c>
      <c r="Q88" s="192" t="n">
        <v>0</v>
      </c>
      <c r="R88" s="192" t="n">
        <f aca="false">Q88*H88</f>
        <v>0</v>
      </c>
      <c r="S88" s="192" t="n">
        <v>0.235</v>
      </c>
      <c r="T88" s="193" t="n">
        <f aca="false">S88*H88</f>
        <v>11.75</v>
      </c>
      <c r="AR88" s="10" t="s">
        <v>135</v>
      </c>
      <c r="AT88" s="10" t="s">
        <v>130</v>
      </c>
      <c r="AU88" s="10" t="s">
        <v>85</v>
      </c>
      <c r="AY88" s="10" t="s">
        <v>128</v>
      </c>
      <c r="BE88" s="194" t="n">
        <f aca="false">IF(N88="základní",J88,0)</f>
        <v>0</v>
      </c>
      <c r="BF88" s="194" t="n">
        <f aca="false">IF(N88="snížená",J88,0)</f>
        <v>0</v>
      </c>
      <c r="BG88" s="194" t="n">
        <f aca="false">IF(N88="zákl. přenesená",J88,0)</f>
        <v>0</v>
      </c>
      <c r="BH88" s="194" t="n">
        <f aca="false">IF(N88="sníž. přenesená",J88,0)</f>
        <v>0</v>
      </c>
      <c r="BI88" s="194" t="n">
        <f aca="false">IF(N88="nulová",J88,0)</f>
        <v>0</v>
      </c>
      <c r="BJ88" s="10" t="s">
        <v>24</v>
      </c>
      <c r="BK88" s="194" t="n">
        <f aca="false">ROUND(I88*H88,2)</f>
        <v>0</v>
      </c>
      <c r="BL88" s="10" t="s">
        <v>135</v>
      </c>
      <c r="BM88" s="10" t="s">
        <v>136</v>
      </c>
    </row>
    <row r="89" s="29" customFormat="true" ht="40.5" hidden="false" customHeight="false" outlineLevel="0" collapsed="false">
      <c r="B89" s="30"/>
      <c r="D89" s="195" t="s">
        <v>137</v>
      </c>
      <c r="F89" s="196" t="s">
        <v>138</v>
      </c>
      <c r="I89" s="153"/>
      <c r="L89" s="30"/>
      <c r="M89" s="197"/>
      <c r="N89" s="31"/>
      <c r="O89" s="31"/>
      <c r="P89" s="31"/>
      <c r="Q89" s="31"/>
      <c r="R89" s="31"/>
      <c r="S89" s="31"/>
      <c r="T89" s="70"/>
      <c r="AT89" s="10" t="s">
        <v>137</v>
      </c>
      <c r="AU89" s="10" t="s">
        <v>85</v>
      </c>
    </row>
    <row r="90" s="29" customFormat="true" ht="162" hidden="false" customHeight="false" outlineLevel="0" collapsed="false">
      <c r="B90" s="30"/>
      <c r="D90" s="195" t="s">
        <v>139</v>
      </c>
      <c r="F90" s="198" t="s">
        <v>140</v>
      </c>
      <c r="I90" s="153"/>
      <c r="L90" s="30"/>
      <c r="M90" s="197"/>
      <c r="N90" s="31"/>
      <c r="O90" s="31"/>
      <c r="P90" s="31"/>
      <c r="Q90" s="31"/>
      <c r="R90" s="31"/>
      <c r="S90" s="31"/>
      <c r="T90" s="70"/>
      <c r="AT90" s="10" t="s">
        <v>139</v>
      </c>
      <c r="AU90" s="10" t="s">
        <v>85</v>
      </c>
    </row>
    <row r="91" s="199" customFormat="true" ht="13.5" hidden="false" customHeight="false" outlineLevel="0" collapsed="false">
      <c r="B91" s="200"/>
      <c r="D91" s="201" t="s">
        <v>141</v>
      </c>
      <c r="E91" s="202"/>
      <c r="F91" s="203" t="s">
        <v>142</v>
      </c>
      <c r="H91" s="204" t="n">
        <v>50</v>
      </c>
      <c r="I91" s="205"/>
      <c r="L91" s="200"/>
      <c r="M91" s="206"/>
      <c r="N91" s="207"/>
      <c r="O91" s="207"/>
      <c r="P91" s="207"/>
      <c r="Q91" s="207"/>
      <c r="R91" s="207"/>
      <c r="S91" s="207"/>
      <c r="T91" s="208"/>
      <c r="AT91" s="209" t="s">
        <v>141</v>
      </c>
      <c r="AU91" s="209" t="s">
        <v>85</v>
      </c>
      <c r="AV91" s="199" t="s">
        <v>85</v>
      </c>
      <c r="AW91" s="199" t="s">
        <v>40</v>
      </c>
      <c r="AX91" s="199" t="s">
        <v>24</v>
      </c>
      <c r="AY91" s="209" t="s">
        <v>128</v>
      </c>
    </row>
    <row r="92" s="29" customFormat="true" ht="22.5" hidden="false" customHeight="true" outlineLevel="0" collapsed="false">
      <c r="B92" s="182"/>
      <c r="C92" s="183" t="s">
        <v>85</v>
      </c>
      <c r="D92" s="183" t="s">
        <v>130</v>
      </c>
      <c r="E92" s="184" t="s">
        <v>143</v>
      </c>
      <c r="F92" s="185" t="s">
        <v>144</v>
      </c>
      <c r="G92" s="186" t="s">
        <v>133</v>
      </c>
      <c r="H92" s="187" t="n">
        <v>50</v>
      </c>
      <c r="I92" s="188"/>
      <c r="J92" s="189" t="n">
        <f aca="false">ROUND(I92*H92,2)</f>
        <v>0</v>
      </c>
      <c r="K92" s="185" t="s">
        <v>134</v>
      </c>
      <c r="L92" s="30"/>
      <c r="M92" s="190"/>
      <c r="N92" s="191" t="s">
        <v>47</v>
      </c>
      <c r="O92" s="31"/>
      <c r="P92" s="192" t="n">
        <f aca="false">O92*H92</f>
        <v>0</v>
      </c>
      <c r="Q92" s="192" t="n">
        <v>0</v>
      </c>
      <c r="R92" s="192" t="n">
        <f aca="false">Q92*H92</f>
        <v>0</v>
      </c>
      <c r="S92" s="192" t="n">
        <v>0.235</v>
      </c>
      <c r="T92" s="193" t="n">
        <f aca="false">S92*H92</f>
        <v>11.75</v>
      </c>
      <c r="AR92" s="10" t="s">
        <v>135</v>
      </c>
      <c r="AT92" s="10" t="s">
        <v>130</v>
      </c>
      <c r="AU92" s="10" t="s">
        <v>85</v>
      </c>
      <c r="AY92" s="10" t="s">
        <v>128</v>
      </c>
      <c r="BE92" s="194" t="n">
        <f aca="false">IF(N92="základní",J92,0)</f>
        <v>0</v>
      </c>
      <c r="BF92" s="194" t="n">
        <f aca="false">IF(N92="snížená",J92,0)</f>
        <v>0</v>
      </c>
      <c r="BG92" s="194" t="n">
        <f aca="false">IF(N92="zákl. přenesená",J92,0)</f>
        <v>0</v>
      </c>
      <c r="BH92" s="194" t="n">
        <f aca="false">IF(N92="sníž. přenesená",J92,0)</f>
        <v>0</v>
      </c>
      <c r="BI92" s="194" t="n">
        <f aca="false">IF(N92="nulová",J92,0)</f>
        <v>0</v>
      </c>
      <c r="BJ92" s="10" t="s">
        <v>24</v>
      </c>
      <c r="BK92" s="194" t="n">
        <f aca="false">ROUND(I92*H92,2)</f>
        <v>0</v>
      </c>
      <c r="BL92" s="10" t="s">
        <v>135</v>
      </c>
      <c r="BM92" s="10" t="s">
        <v>145</v>
      </c>
    </row>
    <row r="93" s="29" customFormat="true" ht="40.5" hidden="false" customHeight="false" outlineLevel="0" collapsed="false">
      <c r="B93" s="30"/>
      <c r="D93" s="195" t="s">
        <v>137</v>
      </c>
      <c r="F93" s="196" t="s">
        <v>146</v>
      </c>
      <c r="I93" s="153"/>
      <c r="L93" s="30"/>
      <c r="M93" s="197"/>
      <c r="N93" s="31"/>
      <c r="O93" s="31"/>
      <c r="P93" s="31"/>
      <c r="Q93" s="31"/>
      <c r="R93" s="31"/>
      <c r="S93" s="31"/>
      <c r="T93" s="70"/>
      <c r="AT93" s="10" t="s">
        <v>137</v>
      </c>
      <c r="AU93" s="10" t="s">
        <v>85</v>
      </c>
    </row>
    <row r="94" s="29" customFormat="true" ht="162" hidden="false" customHeight="false" outlineLevel="0" collapsed="false">
      <c r="B94" s="30"/>
      <c r="D94" s="195" t="s">
        <v>139</v>
      </c>
      <c r="F94" s="198" t="s">
        <v>147</v>
      </c>
      <c r="I94" s="153"/>
      <c r="L94" s="30"/>
      <c r="M94" s="197"/>
      <c r="N94" s="31"/>
      <c r="O94" s="31"/>
      <c r="P94" s="31"/>
      <c r="Q94" s="31"/>
      <c r="R94" s="31"/>
      <c r="S94" s="31"/>
      <c r="T94" s="70"/>
      <c r="AT94" s="10" t="s">
        <v>139</v>
      </c>
      <c r="AU94" s="10" t="s">
        <v>85</v>
      </c>
    </row>
    <row r="95" s="210" customFormat="true" ht="13.5" hidden="false" customHeight="false" outlineLevel="0" collapsed="false">
      <c r="B95" s="211"/>
      <c r="D95" s="195" t="s">
        <v>141</v>
      </c>
      <c r="E95" s="212"/>
      <c r="F95" s="213" t="s">
        <v>148</v>
      </c>
      <c r="H95" s="212"/>
      <c r="I95" s="214"/>
      <c r="L95" s="211"/>
      <c r="M95" s="215"/>
      <c r="N95" s="216"/>
      <c r="O95" s="216"/>
      <c r="P95" s="216"/>
      <c r="Q95" s="216"/>
      <c r="R95" s="216"/>
      <c r="S95" s="216"/>
      <c r="T95" s="217"/>
      <c r="AT95" s="212" t="s">
        <v>141</v>
      </c>
      <c r="AU95" s="212" t="s">
        <v>85</v>
      </c>
      <c r="AV95" s="210" t="s">
        <v>24</v>
      </c>
      <c r="AW95" s="210" t="s">
        <v>40</v>
      </c>
      <c r="AX95" s="210" t="s">
        <v>76</v>
      </c>
      <c r="AY95" s="212" t="s">
        <v>128</v>
      </c>
    </row>
    <row r="96" s="199" customFormat="true" ht="13.5" hidden="false" customHeight="false" outlineLevel="0" collapsed="false">
      <c r="B96" s="200"/>
      <c r="D96" s="201" t="s">
        <v>141</v>
      </c>
      <c r="E96" s="202"/>
      <c r="F96" s="203" t="s">
        <v>142</v>
      </c>
      <c r="H96" s="204" t="n">
        <v>50</v>
      </c>
      <c r="I96" s="205"/>
      <c r="L96" s="200"/>
      <c r="M96" s="206"/>
      <c r="N96" s="207"/>
      <c r="O96" s="207"/>
      <c r="P96" s="207"/>
      <c r="Q96" s="207"/>
      <c r="R96" s="207"/>
      <c r="S96" s="207"/>
      <c r="T96" s="208"/>
      <c r="AT96" s="209" t="s">
        <v>141</v>
      </c>
      <c r="AU96" s="209" t="s">
        <v>85</v>
      </c>
      <c r="AV96" s="199" t="s">
        <v>85</v>
      </c>
      <c r="AW96" s="199" t="s">
        <v>40</v>
      </c>
      <c r="AX96" s="199" t="s">
        <v>24</v>
      </c>
      <c r="AY96" s="209" t="s">
        <v>128</v>
      </c>
    </row>
    <row r="97" s="29" customFormat="true" ht="22.5" hidden="false" customHeight="true" outlineLevel="0" collapsed="false">
      <c r="B97" s="182"/>
      <c r="C97" s="183" t="s">
        <v>149</v>
      </c>
      <c r="D97" s="183" t="s">
        <v>130</v>
      </c>
      <c r="E97" s="184" t="s">
        <v>150</v>
      </c>
      <c r="F97" s="185" t="s">
        <v>151</v>
      </c>
      <c r="G97" s="186" t="s">
        <v>133</v>
      </c>
      <c r="H97" s="187" t="n">
        <v>7</v>
      </c>
      <c r="I97" s="188"/>
      <c r="J97" s="189" t="n">
        <f aca="false">ROUND(I97*H97,2)</f>
        <v>0</v>
      </c>
      <c r="K97" s="185" t="s">
        <v>134</v>
      </c>
      <c r="L97" s="30"/>
      <c r="M97" s="190"/>
      <c r="N97" s="191" t="s">
        <v>47</v>
      </c>
      <c r="O97" s="31"/>
      <c r="P97" s="192" t="n">
        <f aca="false">O97*H97</f>
        <v>0</v>
      </c>
      <c r="Q97" s="192" t="n">
        <v>0</v>
      </c>
      <c r="R97" s="192" t="n">
        <f aca="false">Q97*H97</f>
        <v>0</v>
      </c>
      <c r="S97" s="192" t="n">
        <v>0.185</v>
      </c>
      <c r="T97" s="193" t="n">
        <f aca="false">S97*H97</f>
        <v>1.295</v>
      </c>
      <c r="AR97" s="10" t="s">
        <v>135</v>
      </c>
      <c r="AT97" s="10" t="s">
        <v>130</v>
      </c>
      <c r="AU97" s="10" t="s">
        <v>85</v>
      </c>
      <c r="AY97" s="10" t="s">
        <v>128</v>
      </c>
      <c r="BE97" s="194" t="n">
        <f aca="false">IF(N97="základní",J97,0)</f>
        <v>0</v>
      </c>
      <c r="BF97" s="194" t="n">
        <f aca="false">IF(N97="snížená",J97,0)</f>
        <v>0</v>
      </c>
      <c r="BG97" s="194" t="n">
        <f aca="false">IF(N97="zákl. přenesená",J97,0)</f>
        <v>0</v>
      </c>
      <c r="BH97" s="194" t="n">
        <f aca="false">IF(N97="sníž. přenesená",J97,0)</f>
        <v>0</v>
      </c>
      <c r="BI97" s="194" t="n">
        <f aca="false">IF(N97="nulová",J97,0)</f>
        <v>0</v>
      </c>
      <c r="BJ97" s="10" t="s">
        <v>24</v>
      </c>
      <c r="BK97" s="194" t="n">
        <f aca="false">ROUND(I97*H97,2)</f>
        <v>0</v>
      </c>
      <c r="BL97" s="10" t="s">
        <v>135</v>
      </c>
      <c r="BM97" s="10" t="s">
        <v>152</v>
      </c>
    </row>
    <row r="98" s="29" customFormat="true" ht="40.5" hidden="false" customHeight="false" outlineLevel="0" collapsed="false">
      <c r="B98" s="30"/>
      <c r="D98" s="195" t="s">
        <v>137</v>
      </c>
      <c r="F98" s="196" t="s">
        <v>153</v>
      </c>
      <c r="I98" s="153"/>
      <c r="L98" s="30"/>
      <c r="M98" s="197"/>
      <c r="N98" s="31"/>
      <c r="O98" s="31"/>
      <c r="P98" s="31"/>
      <c r="Q98" s="31"/>
      <c r="R98" s="31"/>
      <c r="S98" s="31"/>
      <c r="T98" s="70"/>
      <c r="AT98" s="10" t="s">
        <v>137</v>
      </c>
      <c r="AU98" s="10" t="s">
        <v>85</v>
      </c>
    </row>
    <row r="99" s="29" customFormat="true" ht="162" hidden="false" customHeight="false" outlineLevel="0" collapsed="false">
      <c r="B99" s="30"/>
      <c r="D99" s="195" t="s">
        <v>139</v>
      </c>
      <c r="F99" s="198" t="s">
        <v>147</v>
      </c>
      <c r="I99" s="153"/>
      <c r="L99" s="30"/>
      <c r="M99" s="197"/>
      <c r="N99" s="31"/>
      <c r="O99" s="31"/>
      <c r="P99" s="31"/>
      <c r="Q99" s="31"/>
      <c r="R99" s="31"/>
      <c r="S99" s="31"/>
      <c r="T99" s="70"/>
      <c r="AT99" s="10" t="s">
        <v>139</v>
      </c>
      <c r="AU99" s="10" t="s">
        <v>85</v>
      </c>
    </row>
    <row r="100" s="199" customFormat="true" ht="13.5" hidden="false" customHeight="false" outlineLevel="0" collapsed="false">
      <c r="B100" s="200"/>
      <c r="D100" s="201" t="s">
        <v>141</v>
      </c>
      <c r="E100" s="202"/>
      <c r="F100" s="203" t="s">
        <v>154</v>
      </c>
      <c r="H100" s="204" t="n">
        <v>7</v>
      </c>
      <c r="I100" s="205"/>
      <c r="L100" s="200"/>
      <c r="M100" s="206"/>
      <c r="N100" s="207"/>
      <c r="O100" s="207"/>
      <c r="P100" s="207"/>
      <c r="Q100" s="207"/>
      <c r="R100" s="207"/>
      <c r="S100" s="207"/>
      <c r="T100" s="208"/>
      <c r="AT100" s="209" t="s">
        <v>141</v>
      </c>
      <c r="AU100" s="209" t="s">
        <v>85</v>
      </c>
      <c r="AV100" s="199" t="s">
        <v>85</v>
      </c>
      <c r="AW100" s="199" t="s">
        <v>40</v>
      </c>
      <c r="AX100" s="199" t="s">
        <v>24</v>
      </c>
      <c r="AY100" s="209" t="s">
        <v>128</v>
      </c>
    </row>
    <row r="101" s="29" customFormat="true" ht="22.5" hidden="false" customHeight="true" outlineLevel="0" collapsed="false">
      <c r="B101" s="182"/>
      <c r="C101" s="183" t="s">
        <v>135</v>
      </c>
      <c r="D101" s="183" t="s">
        <v>130</v>
      </c>
      <c r="E101" s="184" t="s">
        <v>155</v>
      </c>
      <c r="F101" s="185" t="s">
        <v>156</v>
      </c>
      <c r="G101" s="186" t="s">
        <v>133</v>
      </c>
      <c r="H101" s="187" t="n">
        <v>575</v>
      </c>
      <c r="I101" s="188"/>
      <c r="J101" s="189" t="n">
        <f aca="false">ROUND(I101*H101,2)</f>
        <v>0</v>
      </c>
      <c r="K101" s="185" t="s">
        <v>134</v>
      </c>
      <c r="L101" s="30"/>
      <c r="M101" s="190"/>
      <c r="N101" s="191" t="s">
        <v>47</v>
      </c>
      <c r="O101" s="31"/>
      <c r="P101" s="192" t="n">
        <f aca="false">O101*H101</f>
        <v>0</v>
      </c>
      <c r="Q101" s="192" t="n">
        <v>0</v>
      </c>
      <c r="R101" s="192" t="n">
        <f aca="false">Q101*H101</f>
        <v>0</v>
      </c>
      <c r="S101" s="192" t="n">
        <v>0.235</v>
      </c>
      <c r="T101" s="193" t="n">
        <f aca="false">S101*H101</f>
        <v>135.125</v>
      </c>
      <c r="AR101" s="10" t="s">
        <v>135</v>
      </c>
      <c r="AT101" s="10" t="s">
        <v>130</v>
      </c>
      <c r="AU101" s="10" t="s">
        <v>85</v>
      </c>
      <c r="AY101" s="10" t="s">
        <v>128</v>
      </c>
      <c r="BE101" s="194" t="n">
        <f aca="false">IF(N101="základní",J101,0)</f>
        <v>0</v>
      </c>
      <c r="BF101" s="194" t="n">
        <f aca="false">IF(N101="snížená",J101,0)</f>
        <v>0</v>
      </c>
      <c r="BG101" s="194" t="n">
        <f aca="false">IF(N101="zákl. přenesená",J101,0)</f>
        <v>0</v>
      </c>
      <c r="BH101" s="194" t="n">
        <f aca="false">IF(N101="sníž. přenesená",J101,0)</f>
        <v>0</v>
      </c>
      <c r="BI101" s="194" t="n">
        <f aca="false">IF(N101="nulová",J101,0)</f>
        <v>0</v>
      </c>
      <c r="BJ101" s="10" t="s">
        <v>24</v>
      </c>
      <c r="BK101" s="194" t="n">
        <f aca="false">ROUND(I101*H101,2)</f>
        <v>0</v>
      </c>
      <c r="BL101" s="10" t="s">
        <v>135</v>
      </c>
      <c r="BM101" s="10" t="s">
        <v>157</v>
      </c>
    </row>
    <row r="102" s="29" customFormat="true" ht="40.5" hidden="false" customHeight="false" outlineLevel="0" collapsed="false">
      <c r="B102" s="30"/>
      <c r="D102" s="195" t="s">
        <v>137</v>
      </c>
      <c r="F102" s="196" t="s">
        <v>158</v>
      </c>
      <c r="I102" s="153"/>
      <c r="L102" s="30"/>
      <c r="M102" s="197"/>
      <c r="N102" s="31"/>
      <c r="O102" s="31"/>
      <c r="P102" s="31"/>
      <c r="Q102" s="31"/>
      <c r="R102" s="31"/>
      <c r="S102" s="31"/>
      <c r="T102" s="70"/>
      <c r="AT102" s="10" t="s">
        <v>137</v>
      </c>
      <c r="AU102" s="10" t="s">
        <v>85</v>
      </c>
    </row>
    <row r="103" s="29" customFormat="true" ht="162" hidden="false" customHeight="false" outlineLevel="0" collapsed="false">
      <c r="B103" s="30"/>
      <c r="D103" s="195" t="s">
        <v>139</v>
      </c>
      <c r="F103" s="198" t="s">
        <v>147</v>
      </c>
      <c r="I103" s="153"/>
      <c r="L103" s="30"/>
      <c r="M103" s="197"/>
      <c r="N103" s="31"/>
      <c r="O103" s="31"/>
      <c r="P103" s="31"/>
      <c r="Q103" s="31"/>
      <c r="R103" s="31"/>
      <c r="S103" s="31"/>
      <c r="T103" s="70"/>
      <c r="AT103" s="10" t="s">
        <v>139</v>
      </c>
      <c r="AU103" s="10" t="s">
        <v>85</v>
      </c>
    </row>
    <row r="104" s="210" customFormat="true" ht="13.5" hidden="false" customHeight="false" outlineLevel="0" collapsed="false">
      <c r="B104" s="211"/>
      <c r="D104" s="195" t="s">
        <v>141</v>
      </c>
      <c r="E104" s="212"/>
      <c r="F104" s="213" t="s">
        <v>159</v>
      </c>
      <c r="H104" s="212"/>
      <c r="I104" s="214"/>
      <c r="L104" s="211"/>
      <c r="M104" s="215"/>
      <c r="N104" s="216"/>
      <c r="O104" s="216"/>
      <c r="P104" s="216"/>
      <c r="Q104" s="216"/>
      <c r="R104" s="216"/>
      <c r="S104" s="216"/>
      <c r="T104" s="217"/>
      <c r="AT104" s="212" t="s">
        <v>141</v>
      </c>
      <c r="AU104" s="212" t="s">
        <v>85</v>
      </c>
      <c r="AV104" s="210" t="s">
        <v>24</v>
      </c>
      <c r="AW104" s="210" t="s">
        <v>40</v>
      </c>
      <c r="AX104" s="210" t="s">
        <v>76</v>
      </c>
      <c r="AY104" s="212" t="s">
        <v>128</v>
      </c>
    </row>
    <row r="105" s="199" customFormat="true" ht="13.5" hidden="false" customHeight="false" outlineLevel="0" collapsed="false">
      <c r="B105" s="200"/>
      <c r="D105" s="201" t="s">
        <v>141</v>
      </c>
      <c r="E105" s="202"/>
      <c r="F105" s="203" t="s">
        <v>160</v>
      </c>
      <c r="H105" s="204" t="n">
        <v>575</v>
      </c>
      <c r="I105" s="205"/>
      <c r="L105" s="200"/>
      <c r="M105" s="206"/>
      <c r="N105" s="207"/>
      <c r="O105" s="207"/>
      <c r="P105" s="207"/>
      <c r="Q105" s="207"/>
      <c r="R105" s="207"/>
      <c r="S105" s="207"/>
      <c r="T105" s="208"/>
      <c r="AT105" s="209" t="s">
        <v>141</v>
      </c>
      <c r="AU105" s="209" t="s">
        <v>85</v>
      </c>
      <c r="AV105" s="199" t="s">
        <v>85</v>
      </c>
      <c r="AW105" s="199" t="s">
        <v>40</v>
      </c>
      <c r="AX105" s="199" t="s">
        <v>24</v>
      </c>
      <c r="AY105" s="209" t="s">
        <v>128</v>
      </c>
    </row>
    <row r="106" s="29" customFormat="true" ht="22.5" hidden="false" customHeight="true" outlineLevel="0" collapsed="false">
      <c r="B106" s="182"/>
      <c r="C106" s="183" t="s">
        <v>161</v>
      </c>
      <c r="D106" s="183" t="s">
        <v>130</v>
      </c>
      <c r="E106" s="184" t="s">
        <v>162</v>
      </c>
      <c r="F106" s="185" t="s">
        <v>163</v>
      </c>
      <c r="G106" s="186" t="s">
        <v>133</v>
      </c>
      <c r="H106" s="187" t="n">
        <v>925</v>
      </c>
      <c r="I106" s="188"/>
      <c r="J106" s="189" t="n">
        <f aca="false">ROUND(I106*H106,2)</f>
        <v>0</v>
      </c>
      <c r="K106" s="185" t="s">
        <v>134</v>
      </c>
      <c r="L106" s="30"/>
      <c r="M106" s="190"/>
      <c r="N106" s="191" t="s">
        <v>47</v>
      </c>
      <c r="O106" s="31"/>
      <c r="P106" s="192" t="n">
        <f aca="false">O106*H106</f>
        <v>0</v>
      </c>
      <c r="Q106" s="192" t="n">
        <v>0</v>
      </c>
      <c r="R106" s="192" t="n">
        <f aca="false">Q106*H106</f>
        <v>0</v>
      </c>
      <c r="S106" s="192" t="n">
        <v>0.56</v>
      </c>
      <c r="T106" s="193" t="n">
        <f aca="false">S106*H106</f>
        <v>518</v>
      </c>
      <c r="AR106" s="10" t="s">
        <v>135</v>
      </c>
      <c r="AT106" s="10" t="s">
        <v>130</v>
      </c>
      <c r="AU106" s="10" t="s">
        <v>85</v>
      </c>
      <c r="AY106" s="10" t="s">
        <v>128</v>
      </c>
      <c r="BE106" s="194" t="n">
        <f aca="false">IF(N106="základní",J106,0)</f>
        <v>0</v>
      </c>
      <c r="BF106" s="194" t="n">
        <f aca="false">IF(N106="snížená",J106,0)</f>
        <v>0</v>
      </c>
      <c r="BG106" s="194" t="n">
        <f aca="false">IF(N106="zákl. přenesená",J106,0)</f>
        <v>0</v>
      </c>
      <c r="BH106" s="194" t="n">
        <f aca="false">IF(N106="sníž. přenesená",J106,0)</f>
        <v>0</v>
      </c>
      <c r="BI106" s="194" t="n">
        <f aca="false">IF(N106="nulová",J106,0)</f>
        <v>0</v>
      </c>
      <c r="BJ106" s="10" t="s">
        <v>24</v>
      </c>
      <c r="BK106" s="194" t="n">
        <f aca="false">ROUND(I106*H106,2)</f>
        <v>0</v>
      </c>
      <c r="BL106" s="10" t="s">
        <v>135</v>
      </c>
      <c r="BM106" s="10" t="s">
        <v>164</v>
      </c>
    </row>
    <row r="107" s="29" customFormat="true" ht="40.5" hidden="false" customHeight="false" outlineLevel="0" collapsed="false">
      <c r="B107" s="30"/>
      <c r="D107" s="195" t="s">
        <v>137</v>
      </c>
      <c r="F107" s="196" t="s">
        <v>165</v>
      </c>
      <c r="I107" s="153"/>
      <c r="L107" s="30"/>
      <c r="M107" s="197"/>
      <c r="N107" s="31"/>
      <c r="O107" s="31"/>
      <c r="P107" s="31"/>
      <c r="Q107" s="31"/>
      <c r="R107" s="31"/>
      <c r="S107" s="31"/>
      <c r="T107" s="70"/>
      <c r="AT107" s="10" t="s">
        <v>137</v>
      </c>
      <c r="AU107" s="10" t="s">
        <v>85</v>
      </c>
    </row>
    <row r="108" s="29" customFormat="true" ht="162" hidden="false" customHeight="false" outlineLevel="0" collapsed="false">
      <c r="B108" s="30"/>
      <c r="D108" s="195" t="s">
        <v>139</v>
      </c>
      <c r="F108" s="198" t="s">
        <v>147</v>
      </c>
      <c r="I108" s="153"/>
      <c r="L108" s="30"/>
      <c r="M108" s="197"/>
      <c r="N108" s="31"/>
      <c r="O108" s="31"/>
      <c r="P108" s="31"/>
      <c r="Q108" s="31"/>
      <c r="R108" s="31"/>
      <c r="S108" s="31"/>
      <c r="T108" s="70"/>
      <c r="AT108" s="10" t="s">
        <v>139</v>
      </c>
      <c r="AU108" s="10" t="s">
        <v>85</v>
      </c>
    </row>
    <row r="109" s="210" customFormat="true" ht="13.5" hidden="false" customHeight="false" outlineLevel="0" collapsed="false">
      <c r="B109" s="211"/>
      <c r="D109" s="195" t="s">
        <v>141</v>
      </c>
      <c r="E109" s="212"/>
      <c r="F109" s="213" t="s">
        <v>159</v>
      </c>
      <c r="H109" s="212"/>
      <c r="I109" s="214"/>
      <c r="L109" s="211"/>
      <c r="M109" s="215"/>
      <c r="N109" s="216"/>
      <c r="O109" s="216"/>
      <c r="P109" s="216"/>
      <c r="Q109" s="216"/>
      <c r="R109" s="216"/>
      <c r="S109" s="216"/>
      <c r="T109" s="217"/>
      <c r="AT109" s="212" t="s">
        <v>141</v>
      </c>
      <c r="AU109" s="212" t="s">
        <v>85</v>
      </c>
      <c r="AV109" s="210" t="s">
        <v>24</v>
      </c>
      <c r="AW109" s="210" t="s">
        <v>40</v>
      </c>
      <c r="AX109" s="210" t="s">
        <v>76</v>
      </c>
      <c r="AY109" s="212" t="s">
        <v>128</v>
      </c>
    </row>
    <row r="110" s="210" customFormat="true" ht="13.5" hidden="false" customHeight="false" outlineLevel="0" collapsed="false">
      <c r="B110" s="211"/>
      <c r="D110" s="195" t="s">
        <v>141</v>
      </c>
      <c r="E110" s="212"/>
      <c r="F110" s="213" t="s">
        <v>166</v>
      </c>
      <c r="H110" s="212"/>
      <c r="I110" s="214"/>
      <c r="L110" s="211"/>
      <c r="M110" s="215"/>
      <c r="N110" s="216"/>
      <c r="O110" s="216"/>
      <c r="P110" s="216"/>
      <c r="Q110" s="216"/>
      <c r="R110" s="216"/>
      <c r="S110" s="216"/>
      <c r="T110" s="217"/>
      <c r="AT110" s="212" t="s">
        <v>141</v>
      </c>
      <c r="AU110" s="212" t="s">
        <v>85</v>
      </c>
      <c r="AV110" s="210" t="s">
        <v>24</v>
      </c>
      <c r="AW110" s="210" t="s">
        <v>40</v>
      </c>
      <c r="AX110" s="210" t="s">
        <v>76</v>
      </c>
      <c r="AY110" s="212" t="s">
        <v>128</v>
      </c>
    </row>
    <row r="111" s="199" customFormat="true" ht="13.5" hidden="false" customHeight="false" outlineLevel="0" collapsed="false">
      <c r="B111" s="200"/>
      <c r="D111" s="195" t="s">
        <v>141</v>
      </c>
      <c r="E111" s="209"/>
      <c r="F111" s="218" t="s">
        <v>167</v>
      </c>
      <c r="H111" s="219" t="n">
        <v>550</v>
      </c>
      <c r="I111" s="205"/>
      <c r="L111" s="200"/>
      <c r="M111" s="206"/>
      <c r="N111" s="207"/>
      <c r="O111" s="207"/>
      <c r="P111" s="207"/>
      <c r="Q111" s="207"/>
      <c r="R111" s="207"/>
      <c r="S111" s="207"/>
      <c r="T111" s="208"/>
      <c r="AT111" s="209" t="s">
        <v>141</v>
      </c>
      <c r="AU111" s="209" t="s">
        <v>85</v>
      </c>
      <c r="AV111" s="199" t="s">
        <v>85</v>
      </c>
      <c r="AW111" s="199" t="s">
        <v>40</v>
      </c>
      <c r="AX111" s="199" t="s">
        <v>76</v>
      </c>
      <c r="AY111" s="209" t="s">
        <v>128</v>
      </c>
    </row>
    <row r="112" s="199" customFormat="true" ht="13.5" hidden="false" customHeight="false" outlineLevel="0" collapsed="false">
      <c r="B112" s="200"/>
      <c r="D112" s="195" t="s">
        <v>141</v>
      </c>
      <c r="E112" s="209"/>
      <c r="F112" s="218"/>
      <c r="H112" s="219" t="n">
        <v>0</v>
      </c>
      <c r="I112" s="205"/>
      <c r="L112" s="200"/>
      <c r="M112" s="206"/>
      <c r="N112" s="207"/>
      <c r="O112" s="207"/>
      <c r="P112" s="207"/>
      <c r="Q112" s="207"/>
      <c r="R112" s="207"/>
      <c r="S112" s="207"/>
      <c r="T112" s="208"/>
      <c r="AT112" s="209" t="s">
        <v>141</v>
      </c>
      <c r="AU112" s="209" t="s">
        <v>85</v>
      </c>
      <c r="AV112" s="199" t="s">
        <v>85</v>
      </c>
      <c r="AW112" s="199" t="s">
        <v>40</v>
      </c>
      <c r="AX112" s="199" t="s">
        <v>76</v>
      </c>
      <c r="AY112" s="209" t="s">
        <v>128</v>
      </c>
    </row>
    <row r="113" s="199" customFormat="true" ht="13.5" hidden="false" customHeight="false" outlineLevel="0" collapsed="false">
      <c r="B113" s="200"/>
      <c r="D113" s="195" t="s">
        <v>141</v>
      </c>
      <c r="E113" s="209"/>
      <c r="F113" s="218" t="s">
        <v>168</v>
      </c>
      <c r="H113" s="219" t="n">
        <v>375</v>
      </c>
      <c r="I113" s="205"/>
      <c r="L113" s="200"/>
      <c r="M113" s="206"/>
      <c r="N113" s="207"/>
      <c r="O113" s="207"/>
      <c r="P113" s="207"/>
      <c r="Q113" s="207"/>
      <c r="R113" s="207"/>
      <c r="S113" s="207"/>
      <c r="T113" s="208"/>
      <c r="AT113" s="209" t="s">
        <v>141</v>
      </c>
      <c r="AU113" s="209" t="s">
        <v>85</v>
      </c>
      <c r="AV113" s="199" t="s">
        <v>85</v>
      </c>
      <c r="AW113" s="199" t="s">
        <v>40</v>
      </c>
      <c r="AX113" s="199" t="s">
        <v>76</v>
      </c>
      <c r="AY113" s="209" t="s">
        <v>128</v>
      </c>
    </row>
    <row r="114" s="220" customFormat="true" ht="13.5" hidden="false" customHeight="false" outlineLevel="0" collapsed="false">
      <c r="B114" s="221"/>
      <c r="D114" s="201" t="s">
        <v>141</v>
      </c>
      <c r="E114" s="222"/>
      <c r="F114" s="223" t="s">
        <v>169</v>
      </c>
      <c r="H114" s="224" t="n">
        <v>925</v>
      </c>
      <c r="I114" s="225"/>
      <c r="L114" s="221"/>
      <c r="M114" s="226"/>
      <c r="N114" s="227"/>
      <c r="O114" s="227"/>
      <c r="P114" s="227"/>
      <c r="Q114" s="227"/>
      <c r="R114" s="227"/>
      <c r="S114" s="227"/>
      <c r="T114" s="228"/>
      <c r="AT114" s="229" t="s">
        <v>141</v>
      </c>
      <c r="AU114" s="229" t="s">
        <v>85</v>
      </c>
      <c r="AV114" s="220" t="s">
        <v>135</v>
      </c>
      <c r="AW114" s="220" t="s">
        <v>40</v>
      </c>
      <c r="AX114" s="220" t="s">
        <v>24</v>
      </c>
      <c r="AY114" s="229" t="s">
        <v>128</v>
      </c>
    </row>
    <row r="115" s="29" customFormat="true" ht="22.5" hidden="false" customHeight="true" outlineLevel="0" collapsed="false">
      <c r="B115" s="182"/>
      <c r="C115" s="183" t="s">
        <v>170</v>
      </c>
      <c r="D115" s="183" t="s">
        <v>130</v>
      </c>
      <c r="E115" s="184" t="s">
        <v>171</v>
      </c>
      <c r="F115" s="185" t="s">
        <v>172</v>
      </c>
      <c r="G115" s="186" t="s">
        <v>133</v>
      </c>
      <c r="H115" s="187" t="n">
        <v>575</v>
      </c>
      <c r="I115" s="188"/>
      <c r="J115" s="189" t="n">
        <f aca="false">ROUND(I115*H115,2)</f>
        <v>0</v>
      </c>
      <c r="K115" s="185" t="s">
        <v>134</v>
      </c>
      <c r="L115" s="30"/>
      <c r="M115" s="190"/>
      <c r="N115" s="191" t="s">
        <v>47</v>
      </c>
      <c r="O115" s="31"/>
      <c r="P115" s="192" t="n">
        <f aca="false">O115*H115</f>
        <v>0</v>
      </c>
      <c r="Q115" s="192" t="n">
        <v>0</v>
      </c>
      <c r="R115" s="192" t="n">
        <f aca="false">Q115*H115</f>
        <v>0</v>
      </c>
      <c r="S115" s="192" t="n">
        <v>0.098</v>
      </c>
      <c r="T115" s="193" t="n">
        <f aca="false">S115*H115</f>
        <v>56.35</v>
      </c>
      <c r="AR115" s="10" t="s">
        <v>135</v>
      </c>
      <c r="AT115" s="10" t="s">
        <v>130</v>
      </c>
      <c r="AU115" s="10" t="s">
        <v>85</v>
      </c>
      <c r="AY115" s="10" t="s">
        <v>128</v>
      </c>
      <c r="BE115" s="194" t="n">
        <f aca="false">IF(N115="základní",J115,0)</f>
        <v>0</v>
      </c>
      <c r="BF115" s="194" t="n">
        <f aca="false">IF(N115="snížená",J115,0)</f>
        <v>0</v>
      </c>
      <c r="BG115" s="194" t="n">
        <f aca="false">IF(N115="zákl. přenesená",J115,0)</f>
        <v>0</v>
      </c>
      <c r="BH115" s="194" t="n">
        <f aca="false">IF(N115="sníž. přenesená",J115,0)</f>
        <v>0</v>
      </c>
      <c r="BI115" s="194" t="n">
        <f aca="false">IF(N115="nulová",J115,0)</f>
        <v>0</v>
      </c>
      <c r="BJ115" s="10" t="s">
        <v>24</v>
      </c>
      <c r="BK115" s="194" t="n">
        <f aca="false">ROUND(I115*H115,2)</f>
        <v>0</v>
      </c>
      <c r="BL115" s="10" t="s">
        <v>135</v>
      </c>
      <c r="BM115" s="10" t="s">
        <v>173</v>
      </c>
    </row>
    <row r="116" s="29" customFormat="true" ht="40.5" hidden="false" customHeight="false" outlineLevel="0" collapsed="false">
      <c r="B116" s="30"/>
      <c r="D116" s="195" t="s">
        <v>137</v>
      </c>
      <c r="F116" s="196" t="s">
        <v>174</v>
      </c>
      <c r="I116" s="153"/>
      <c r="L116" s="30"/>
      <c r="M116" s="197"/>
      <c r="N116" s="31"/>
      <c r="O116" s="31"/>
      <c r="P116" s="31"/>
      <c r="Q116" s="31"/>
      <c r="R116" s="31"/>
      <c r="S116" s="31"/>
      <c r="T116" s="70"/>
      <c r="AT116" s="10" t="s">
        <v>137</v>
      </c>
      <c r="AU116" s="10" t="s">
        <v>85</v>
      </c>
    </row>
    <row r="117" s="29" customFormat="true" ht="162" hidden="false" customHeight="false" outlineLevel="0" collapsed="false">
      <c r="B117" s="30"/>
      <c r="D117" s="195" t="s">
        <v>139</v>
      </c>
      <c r="F117" s="198" t="s">
        <v>147</v>
      </c>
      <c r="I117" s="153"/>
      <c r="L117" s="30"/>
      <c r="M117" s="197"/>
      <c r="N117" s="31"/>
      <c r="O117" s="31"/>
      <c r="P117" s="31"/>
      <c r="Q117" s="31"/>
      <c r="R117" s="31"/>
      <c r="S117" s="31"/>
      <c r="T117" s="70"/>
      <c r="AT117" s="10" t="s">
        <v>139</v>
      </c>
      <c r="AU117" s="10" t="s">
        <v>85</v>
      </c>
    </row>
    <row r="118" s="199" customFormat="true" ht="13.5" hidden="false" customHeight="false" outlineLevel="0" collapsed="false">
      <c r="B118" s="200"/>
      <c r="D118" s="201" t="s">
        <v>141</v>
      </c>
      <c r="E118" s="202"/>
      <c r="F118" s="203" t="s">
        <v>160</v>
      </c>
      <c r="H118" s="204" t="n">
        <v>575</v>
      </c>
      <c r="I118" s="205"/>
      <c r="L118" s="200"/>
      <c r="M118" s="206"/>
      <c r="N118" s="207"/>
      <c r="O118" s="207"/>
      <c r="P118" s="207"/>
      <c r="Q118" s="207"/>
      <c r="R118" s="207"/>
      <c r="S118" s="207"/>
      <c r="T118" s="208"/>
      <c r="AT118" s="209" t="s">
        <v>141</v>
      </c>
      <c r="AU118" s="209" t="s">
        <v>85</v>
      </c>
      <c r="AV118" s="199" t="s">
        <v>85</v>
      </c>
      <c r="AW118" s="199" t="s">
        <v>40</v>
      </c>
      <c r="AX118" s="199" t="s">
        <v>24</v>
      </c>
      <c r="AY118" s="209" t="s">
        <v>128</v>
      </c>
    </row>
    <row r="119" s="29" customFormat="true" ht="22.5" hidden="false" customHeight="true" outlineLevel="0" collapsed="false">
      <c r="B119" s="182"/>
      <c r="C119" s="183" t="s">
        <v>175</v>
      </c>
      <c r="D119" s="183" t="s">
        <v>130</v>
      </c>
      <c r="E119" s="184" t="s">
        <v>176</v>
      </c>
      <c r="F119" s="185" t="s">
        <v>177</v>
      </c>
      <c r="G119" s="186" t="s">
        <v>133</v>
      </c>
      <c r="H119" s="187" t="n">
        <v>925</v>
      </c>
      <c r="I119" s="188"/>
      <c r="J119" s="189" t="n">
        <f aca="false">ROUND(I119*H119,2)</f>
        <v>0</v>
      </c>
      <c r="K119" s="185" t="s">
        <v>134</v>
      </c>
      <c r="L119" s="30"/>
      <c r="M119" s="190"/>
      <c r="N119" s="191" t="s">
        <v>47</v>
      </c>
      <c r="O119" s="31"/>
      <c r="P119" s="192" t="n">
        <f aca="false">O119*H119</f>
        <v>0</v>
      </c>
      <c r="Q119" s="192" t="n">
        <v>0</v>
      </c>
      <c r="R119" s="192" t="n">
        <f aca="false">Q119*H119</f>
        <v>0</v>
      </c>
      <c r="S119" s="192" t="n">
        <v>0.181</v>
      </c>
      <c r="T119" s="193" t="n">
        <f aca="false">S119*H119</f>
        <v>167.425</v>
      </c>
      <c r="AR119" s="10" t="s">
        <v>135</v>
      </c>
      <c r="AT119" s="10" t="s">
        <v>130</v>
      </c>
      <c r="AU119" s="10" t="s">
        <v>85</v>
      </c>
      <c r="AY119" s="10" t="s">
        <v>128</v>
      </c>
      <c r="BE119" s="194" t="n">
        <f aca="false">IF(N119="základní",J119,0)</f>
        <v>0</v>
      </c>
      <c r="BF119" s="194" t="n">
        <f aca="false">IF(N119="snížená",J119,0)</f>
        <v>0</v>
      </c>
      <c r="BG119" s="194" t="n">
        <f aca="false">IF(N119="zákl. přenesená",J119,0)</f>
        <v>0</v>
      </c>
      <c r="BH119" s="194" t="n">
        <f aca="false">IF(N119="sníž. přenesená",J119,0)</f>
        <v>0</v>
      </c>
      <c r="BI119" s="194" t="n">
        <f aca="false">IF(N119="nulová",J119,0)</f>
        <v>0</v>
      </c>
      <c r="BJ119" s="10" t="s">
        <v>24</v>
      </c>
      <c r="BK119" s="194" t="n">
        <f aca="false">ROUND(I119*H119,2)</f>
        <v>0</v>
      </c>
      <c r="BL119" s="10" t="s">
        <v>135</v>
      </c>
      <c r="BM119" s="10" t="s">
        <v>178</v>
      </c>
    </row>
    <row r="120" s="29" customFormat="true" ht="40.5" hidden="false" customHeight="false" outlineLevel="0" collapsed="false">
      <c r="B120" s="30"/>
      <c r="D120" s="195" t="s">
        <v>137</v>
      </c>
      <c r="F120" s="196" t="s">
        <v>179</v>
      </c>
      <c r="I120" s="153"/>
      <c r="L120" s="30"/>
      <c r="M120" s="197"/>
      <c r="N120" s="31"/>
      <c r="O120" s="31"/>
      <c r="P120" s="31"/>
      <c r="Q120" s="31"/>
      <c r="R120" s="31"/>
      <c r="S120" s="31"/>
      <c r="T120" s="70"/>
      <c r="AT120" s="10" t="s">
        <v>137</v>
      </c>
      <c r="AU120" s="10" t="s">
        <v>85</v>
      </c>
    </row>
    <row r="121" s="29" customFormat="true" ht="162" hidden="false" customHeight="false" outlineLevel="0" collapsed="false">
      <c r="B121" s="30"/>
      <c r="D121" s="195" t="s">
        <v>139</v>
      </c>
      <c r="F121" s="198" t="s">
        <v>147</v>
      </c>
      <c r="I121" s="153"/>
      <c r="L121" s="30"/>
      <c r="M121" s="197"/>
      <c r="N121" s="31"/>
      <c r="O121" s="31"/>
      <c r="P121" s="31"/>
      <c r="Q121" s="31"/>
      <c r="R121" s="31"/>
      <c r="S121" s="31"/>
      <c r="T121" s="70"/>
      <c r="AT121" s="10" t="s">
        <v>139</v>
      </c>
      <c r="AU121" s="10" t="s">
        <v>85</v>
      </c>
    </row>
    <row r="122" s="210" customFormat="true" ht="13.5" hidden="false" customHeight="false" outlineLevel="0" collapsed="false">
      <c r="B122" s="211"/>
      <c r="D122" s="195" t="s">
        <v>141</v>
      </c>
      <c r="E122" s="212"/>
      <c r="F122" s="213" t="s">
        <v>166</v>
      </c>
      <c r="H122" s="212"/>
      <c r="I122" s="214"/>
      <c r="L122" s="211"/>
      <c r="M122" s="215"/>
      <c r="N122" s="216"/>
      <c r="O122" s="216"/>
      <c r="P122" s="216"/>
      <c r="Q122" s="216"/>
      <c r="R122" s="216"/>
      <c r="S122" s="216"/>
      <c r="T122" s="217"/>
      <c r="AT122" s="212" t="s">
        <v>141</v>
      </c>
      <c r="AU122" s="212" t="s">
        <v>85</v>
      </c>
      <c r="AV122" s="210" t="s">
        <v>24</v>
      </c>
      <c r="AW122" s="210" t="s">
        <v>40</v>
      </c>
      <c r="AX122" s="210" t="s">
        <v>76</v>
      </c>
      <c r="AY122" s="212" t="s">
        <v>128</v>
      </c>
    </row>
    <row r="123" s="199" customFormat="true" ht="13.5" hidden="false" customHeight="false" outlineLevel="0" collapsed="false">
      <c r="B123" s="200"/>
      <c r="D123" s="195" t="s">
        <v>141</v>
      </c>
      <c r="E123" s="209"/>
      <c r="F123" s="218" t="s">
        <v>167</v>
      </c>
      <c r="H123" s="219" t="n">
        <v>550</v>
      </c>
      <c r="I123" s="205"/>
      <c r="L123" s="200"/>
      <c r="M123" s="206"/>
      <c r="N123" s="207"/>
      <c r="O123" s="207"/>
      <c r="P123" s="207"/>
      <c r="Q123" s="207"/>
      <c r="R123" s="207"/>
      <c r="S123" s="207"/>
      <c r="T123" s="208"/>
      <c r="AT123" s="209" t="s">
        <v>141</v>
      </c>
      <c r="AU123" s="209" t="s">
        <v>85</v>
      </c>
      <c r="AV123" s="199" t="s">
        <v>85</v>
      </c>
      <c r="AW123" s="199" t="s">
        <v>40</v>
      </c>
      <c r="AX123" s="199" t="s">
        <v>76</v>
      </c>
      <c r="AY123" s="209" t="s">
        <v>128</v>
      </c>
    </row>
    <row r="124" s="199" customFormat="true" ht="13.5" hidden="false" customHeight="false" outlineLevel="0" collapsed="false">
      <c r="B124" s="200"/>
      <c r="D124" s="195" t="s">
        <v>141</v>
      </c>
      <c r="E124" s="209"/>
      <c r="F124" s="218"/>
      <c r="H124" s="219" t="n">
        <v>0</v>
      </c>
      <c r="I124" s="205"/>
      <c r="L124" s="200"/>
      <c r="M124" s="206"/>
      <c r="N124" s="207"/>
      <c r="O124" s="207"/>
      <c r="P124" s="207"/>
      <c r="Q124" s="207"/>
      <c r="R124" s="207"/>
      <c r="S124" s="207"/>
      <c r="T124" s="208"/>
      <c r="AT124" s="209" t="s">
        <v>141</v>
      </c>
      <c r="AU124" s="209" t="s">
        <v>85</v>
      </c>
      <c r="AV124" s="199" t="s">
        <v>85</v>
      </c>
      <c r="AW124" s="199" t="s">
        <v>40</v>
      </c>
      <c r="AX124" s="199" t="s">
        <v>76</v>
      </c>
      <c r="AY124" s="209" t="s">
        <v>128</v>
      </c>
    </row>
    <row r="125" s="199" customFormat="true" ht="13.5" hidden="false" customHeight="false" outlineLevel="0" collapsed="false">
      <c r="B125" s="200"/>
      <c r="D125" s="195" t="s">
        <v>141</v>
      </c>
      <c r="E125" s="209"/>
      <c r="F125" s="218" t="s">
        <v>168</v>
      </c>
      <c r="H125" s="219" t="n">
        <v>375</v>
      </c>
      <c r="I125" s="205"/>
      <c r="L125" s="200"/>
      <c r="M125" s="206"/>
      <c r="N125" s="207"/>
      <c r="O125" s="207"/>
      <c r="P125" s="207"/>
      <c r="Q125" s="207"/>
      <c r="R125" s="207"/>
      <c r="S125" s="207"/>
      <c r="T125" s="208"/>
      <c r="AT125" s="209" t="s">
        <v>141</v>
      </c>
      <c r="AU125" s="209" t="s">
        <v>85</v>
      </c>
      <c r="AV125" s="199" t="s">
        <v>85</v>
      </c>
      <c r="AW125" s="199" t="s">
        <v>40</v>
      </c>
      <c r="AX125" s="199" t="s">
        <v>76</v>
      </c>
      <c r="AY125" s="209" t="s">
        <v>128</v>
      </c>
    </row>
    <row r="126" s="220" customFormat="true" ht="13.5" hidden="false" customHeight="false" outlineLevel="0" collapsed="false">
      <c r="B126" s="221"/>
      <c r="D126" s="201" t="s">
        <v>141</v>
      </c>
      <c r="E126" s="222"/>
      <c r="F126" s="223" t="s">
        <v>169</v>
      </c>
      <c r="H126" s="224" t="n">
        <v>925</v>
      </c>
      <c r="I126" s="225"/>
      <c r="L126" s="221"/>
      <c r="M126" s="226"/>
      <c r="N126" s="227"/>
      <c r="O126" s="227"/>
      <c r="P126" s="227"/>
      <c r="Q126" s="227"/>
      <c r="R126" s="227"/>
      <c r="S126" s="227"/>
      <c r="T126" s="228"/>
      <c r="AT126" s="229" t="s">
        <v>141</v>
      </c>
      <c r="AU126" s="229" t="s">
        <v>85</v>
      </c>
      <c r="AV126" s="220" t="s">
        <v>135</v>
      </c>
      <c r="AW126" s="220" t="s">
        <v>40</v>
      </c>
      <c r="AX126" s="220" t="s">
        <v>24</v>
      </c>
      <c r="AY126" s="229" t="s">
        <v>128</v>
      </c>
    </row>
    <row r="127" s="29" customFormat="true" ht="22.5" hidden="false" customHeight="true" outlineLevel="0" collapsed="false">
      <c r="B127" s="182"/>
      <c r="C127" s="183" t="s">
        <v>180</v>
      </c>
      <c r="D127" s="183" t="s">
        <v>130</v>
      </c>
      <c r="E127" s="184" t="s">
        <v>181</v>
      </c>
      <c r="F127" s="185" t="s">
        <v>182</v>
      </c>
      <c r="G127" s="186" t="s">
        <v>183</v>
      </c>
      <c r="H127" s="187" t="n">
        <v>37</v>
      </c>
      <c r="I127" s="188"/>
      <c r="J127" s="189" t="n">
        <f aca="false">ROUND(I127*H127,2)</f>
        <v>0</v>
      </c>
      <c r="K127" s="185" t="s">
        <v>134</v>
      </c>
      <c r="L127" s="30"/>
      <c r="M127" s="190"/>
      <c r="N127" s="191" t="s">
        <v>47</v>
      </c>
      <c r="O127" s="31"/>
      <c r="P127" s="192" t="n">
        <f aca="false">O127*H127</f>
        <v>0</v>
      </c>
      <c r="Q127" s="192" t="n">
        <v>0</v>
      </c>
      <c r="R127" s="192" t="n">
        <f aca="false">Q127*H127</f>
        <v>0</v>
      </c>
      <c r="S127" s="192" t="n">
        <v>0.29</v>
      </c>
      <c r="T127" s="193" t="n">
        <f aca="false">S127*H127</f>
        <v>10.73</v>
      </c>
      <c r="AR127" s="10" t="s">
        <v>135</v>
      </c>
      <c r="AT127" s="10" t="s">
        <v>130</v>
      </c>
      <c r="AU127" s="10" t="s">
        <v>85</v>
      </c>
      <c r="AY127" s="10" t="s">
        <v>128</v>
      </c>
      <c r="BE127" s="194" t="n">
        <f aca="false">IF(N127="základní",J127,0)</f>
        <v>0</v>
      </c>
      <c r="BF127" s="194" t="n">
        <f aca="false">IF(N127="snížená",J127,0)</f>
        <v>0</v>
      </c>
      <c r="BG127" s="194" t="n">
        <f aca="false">IF(N127="zákl. přenesená",J127,0)</f>
        <v>0</v>
      </c>
      <c r="BH127" s="194" t="n">
        <f aca="false">IF(N127="sníž. přenesená",J127,0)</f>
        <v>0</v>
      </c>
      <c r="BI127" s="194" t="n">
        <f aca="false">IF(N127="nulová",J127,0)</f>
        <v>0</v>
      </c>
      <c r="BJ127" s="10" t="s">
        <v>24</v>
      </c>
      <c r="BK127" s="194" t="n">
        <f aca="false">ROUND(I127*H127,2)</f>
        <v>0</v>
      </c>
      <c r="BL127" s="10" t="s">
        <v>135</v>
      </c>
      <c r="BM127" s="10" t="s">
        <v>184</v>
      </c>
    </row>
    <row r="128" s="29" customFormat="true" ht="27" hidden="false" customHeight="false" outlineLevel="0" collapsed="false">
      <c r="B128" s="30"/>
      <c r="D128" s="195" t="s">
        <v>137</v>
      </c>
      <c r="F128" s="196" t="s">
        <v>185</v>
      </c>
      <c r="I128" s="153"/>
      <c r="L128" s="30"/>
      <c r="M128" s="197"/>
      <c r="N128" s="31"/>
      <c r="O128" s="31"/>
      <c r="P128" s="31"/>
      <c r="Q128" s="31"/>
      <c r="R128" s="31"/>
      <c r="S128" s="31"/>
      <c r="T128" s="70"/>
      <c r="AT128" s="10" t="s">
        <v>137</v>
      </c>
      <c r="AU128" s="10" t="s">
        <v>85</v>
      </c>
    </row>
    <row r="129" s="29" customFormat="true" ht="162" hidden="false" customHeight="false" outlineLevel="0" collapsed="false">
      <c r="B129" s="30"/>
      <c r="D129" s="195" t="s">
        <v>139</v>
      </c>
      <c r="F129" s="198" t="s">
        <v>186</v>
      </c>
      <c r="I129" s="153"/>
      <c r="L129" s="30"/>
      <c r="M129" s="197"/>
      <c r="N129" s="31"/>
      <c r="O129" s="31"/>
      <c r="P129" s="31"/>
      <c r="Q129" s="31"/>
      <c r="R129" s="31"/>
      <c r="S129" s="31"/>
      <c r="T129" s="70"/>
      <c r="AT129" s="10" t="s">
        <v>139</v>
      </c>
      <c r="AU129" s="10" t="s">
        <v>85</v>
      </c>
    </row>
    <row r="130" s="199" customFormat="true" ht="13.5" hidden="false" customHeight="false" outlineLevel="0" collapsed="false">
      <c r="B130" s="200"/>
      <c r="D130" s="201" t="s">
        <v>141</v>
      </c>
      <c r="E130" s="202"/>
      <c r="F130" s="203" t="s">
        <v>187</v>
      </c>
      <c r="H130" s="204" t="n">
        <v>37</v>
      </c>
      <c r="I130" s="205"/>
      <c r="L130" s="200"/>
      <c r="M130" s="206"/>
      <c r="N130" s="207"/>
      <c r="O130" s="207"/>
      <c r="P130" s="207"/>
      <c r="Q130" s="207"/>
      <c r="R130" s="207"/>
      <c r="S130" s="207"/>
      <c r="T130" s="208"/>
      <c r="AT130" s="209" t="s">
        <v>141</v>
      </c>
      <c r="AU130" s="209" t="s">
        <v>85</v>
      </c>
      <c r="AV130" s="199" t="s">
        <v>85</v>
      </c>
      <c r="AW130" s="199" t="s">
        <v>40</v>
      </c>
      <c r="AX130" s="199" t="s">
        <v>24</v>
      </c>
      <c r="AY130" s="209" t="s">
        <v>128</v>
      </c>
    </row>
    <row r="131" s="29" customFormat="true" ht="22.5" hidden="false" customHeight="true" outlineLevel="0" collapsed="false">
      <c r="B131" s="182"/>
      <c r="C131" s="183" t="s">
        <v>188</v>
      </c>
      <c r="D131" s="183" t="s">
        <v>130</v>
      </c>
      <c r="E131" s="184" t="s">
        <v>189</v>
      </c>
      <c r="F131" s="185" t="s">
        <v>190</v>
      </c>
      <c r="G131" s="186" t="s">
        <v>183</v>
      </c>
      <c r="H131" s="187" t="n">
        <v>205</v>
      </c>
      <c r="I131" s="188"/>
      <c r="J131" s="189" t="n">
        <f aca="false">ROUND(I131*H131,2)</f>
        <v>0</v>
      </c>
      <c r="K131" s="185" t="s">
        <v>134</v>
      </c>
      <c r="L131" s="30"/>
      <c r="M131" s="190"/>
      <c r="N131" s="191" t="s">
        <v>47</v>
      </c>
      <c r="O131" s="31"/>
      <c r="P131" s="192" t="n">
        <f aca="false">O131*H131</f>
        <v>0</v>
      </c>
      <c r="Q131" s="192" t="n">
        <v>0</v>
      </c>
      <c r="R131" s="192" t="n">
        <f aca="false">Q131*H131</f>
        <v>0</v>
      </c>
      <c r="S131" s="192" t="n">
        <v>0.205</v>
      </c>
      <c r="T131" s="193" t="n">
        <f aca="false">S131*H131</f>
        <v>42.025</v>
      </c>
      <c r="AR131" s="10" t="s">
        <v>135</v>
      </c>
      <c r="AT131" s="10" t="s">
        <v>130</v>
      </c>
      <c r="AU131" s="10" t="s">
        <v>85</v>
      </c>
      <c r="AY131" s="10" t="s">
        <v>128</v>
      </c>
      <c r="BE131" s="194" t="n">
        <f aca="false">IF(N131="základní",J131,0)</f>
        <v>0</v>
      </c>
      <c r="BF131" s="194" t="n">
        <f aca="false">IF(N131="snížená",J131,0)</f>
        <v>0</v>
      </c>
      <c r="BG131" s="194" t="n">
        <f aca="false">IF(N131="zákl. přenesená",J131,0)</f>
        <v>0</v>
      </c>
      <c r="BH131" s="194" t="n">
        <f aca="false">IF(N131="sníž. přenesená",J131,0)</f>
        <v>0</v>
      </c>
      <c r="BI131" s="194" t="n">
        <f aca="false">IF(N131="nulová",J131,0)</f>
        <v>0</v>
      </c>
      <c r="BJ131" s="10" t="s">
        <v>24</v>
      </c>
      <c r="BK131" s="194" t="n">
        <f aca="false">ROUND(I131*H131,2)</f>
        <v>0</v>
      </c>
      <c r="BL131" s="10" t="s">
        <v>135</v>
      </c>
      <c r="BM131" s="10" t="s">
        <v>191</v>
      </c>
    </row>
    <row r="132" s="29" customFormat="true" ht="27" hidden="false" customHeight="false" outlineLevel="0" collapsed="false">
      <c r="B132" s="30"/>
      <c r="D132" s="195" t="s">
        <v>137</v>
      </c>
      <c r="F132" s="196" t="s">
        <v>192</v>
      </c>
      <c r="I132" s="153"/>
      <c r="L132" s="30"/>
      <c r="M132" s="197"/>
      <c r="N132" s="31"/>
      <c r="O132" s="31"/>
      <c r="P132" s="31"/>
      <c r="Q132" s="31"/>
      <c r="R132" s="31"/>
      <c r="S132" s="31"/>
      <c r="T132" s="70"/>
      <c r="AT132" s="10" t="s">
        <v>137</v>
      </c>
      <c r="AU132" s="10" t="s">
        <v>85</v>
      </c>
    </row>
    <row r="133" s="29" customFormat="true" ht="162" hidden="false" customHeight="false" outlineLevel="0" collapsed="false">
      <c r="B133" s="30"/>
      <c r="D133" s="195" t="s">
        <v>139</v>
      </c>
      <c r="F133" s="198" t="s">
        <v>186</v>
      </c>
      <c r="I133" s="153"/>
      <c r="L133" s="30"/>
      <c r="M133" s="197"/>
      <c r="N133" s="31"/>
      <c r="O133" s="31"/>
      <c r="P133" s="31"/>
      <c r="Q133" s="31"/>
      <c r="R133" s="31"/>
      <c r="S133" s="31"/>
      <c r="T133" s="70"/>
      <c r="AT133" s="10" t="s">
        <v>139</v>
      </c>
      <c r="AU133" s="10" t="s">
        <v>85</v>
      </c>
    </row>
    <row r="134" s="199" customFormat="true" ht="13.5" hidden="false" customHeight="false" outlineLevel="0" collapsed="false">
      <c r="B134" s="200"/>
      <c r="D134" s="201" t="s">
        <v>141</v>
      </c>
      <c r="E134" s="202"/>
      <c r="F134" s="203" t="s">
        <v>193</v>
      </c>
      <c r="H134" s="204" t="n">
        <v>205</v>
      </c>
      <c r="I134" s="205"/>
      <c r="L134" s="200"/>
      <c r="M134" s="206"/>
      <c r="N134" s="207"/>
      <c r="O134" s="207"/>
      <c r="P134" s="207"/>
      <c r="Q134" s="207"/>
      <c r="R134" s="207"/>
      <c r="S134" s="207"/>
      <c r="T134" s="208"/>
      <c r="AT134" s="209" t="s">
        <v>141</v>
      </c>
      <c r="AU134" s="209" t="s">
        <v>85</v>
      </c>
      <c r="AV134" s="199" t="s">
        <v>85</v>
      </c>
      <c r="AW134" s="199" t="s">
        <v>40</v>
      </c>
      <c r="AX134" s="199" t="s">
        <v>24</v>
      </c>
      <c r="AY134" s="209" t="s">
        <v>128</v>
      </c>
    </row>
    <row r="135" s="29" customFormat="true" ht="22.5" hidden="false" customHeight="true" outlineLevel="0" collapsed="false">
      <c r="B135" s="182"/>
      <c r="C135" s="183" t="s">
        <v>29</v>
      </c>
      <c r="D135" s="183" t="s">
        <v>130</v>
      </c>
      <c r="E135" s="184" t="s">
        <v>194</v>
      </c>
      <c r="F135" s="185" t="s">
        <v>195</v>
      </c>
      <c r="G135" s="186" t="s">
        <v>183</v>
      </c>
      <c r="H135" s="187" t="n">
        <v>22</v>
      </c>
      <c r="I135" s="188"/>
      <c r="J135" s="189" t="n">
        <f aca="false">ROUND(I135*H135,2)</f>
        <v>0</v>
      </c>
      <c r="K135" s="185" t="s">
        <v>134</v>
      </c>
      <c r="L135" s="30"/>
      <c r="M135" s="190"/>
      <c r="N135" s="191" t="s">
        <v>47</v>
      </c>
      <c r="O135" s="31"/>
      <c r="P135" s="192" t="n">
        <f aca="false">O135*H135</f>
        <v>0</v>
      </c>
      <c r="Q135" s="192" t="n">
        <v>0</v>
      </c>
      <c r="R135" s="192" t="n">
        <f aca="false">Q135*H135</f>
        <v>0</v>
      </c>
      <c r="S135" s="192" t="n">
        <v>0.115</v>
      </c>
      <c r="T135" s="193" t="n">
        <f aca="false">S135*H135</f>
        <v>2.53</v>
      </c>
      <c r="AR135" s="10" t="s">
        <v>135</v>
      </c>
      <c r="AT135" s="10" t="s">
        <v>130</v>
      </c>
      <c r="AU135" s="10" t="s">
        <v>85</v>
      </c>
      <c r="AY135" s="10" t="s">
        <v>128</v>
      </c>
      <c r="BE135" s="194" t="n">
        <f aca="false">IF(N135="základní",J135,0)</f>
        <v>0</v>
      </c>
      <c r="BF135" s="194" t="n">
        <f aca="false">IF(N135="snížená",J135,0)</f>
        <v>0</v>
      </c>
      <c r="BG135" s="194" t="n">
        <f aca="false">IF(N135="zákl. přenesená",J135,0)</f>
        <v>0</v>
      </c>
      <c r="BH135" s="194" t="n">
        <f aca="false">IF(N135="sníž. přenesená",J135,0)</f>
        <v>0</v>
      </c>
      <c r="BI135" s="194" t="n">
        <f aca="false">IF(N135="nulová",J135,0)</f>
        <v>0</v>
      </c>
      <c r="BJ135" s="10" t="s">
        <v>24</v>
      </c>
      <c r="BK135" s="194" t="n">
        <f aca="false">ROUND(I135*H135,2)</f>
        <v>0</v>
      </c>
      <c r="BL135" s="10" t="s">
        <v>135</v>
      </c>
      <c r="BM135" s="10" t="s">
        <v>196</v>
      </c>
    </row>
    <row r="136" s="29" customFormat="true" ht="27" hidden="false" customHeight="false" outlineLevel="0" collapsed="false">
      <c r="B136" s="30"/>
      <c r="D136" s="195" t="s">
        <v>137</v>
      </c>
      <c r="F136" s="196" t="s">
        <v>197</v>
      </c>
      <c r="I136" s="153"/>
      <c r="L136" s="30"/>
      <c r="M136" s="197"/>
      <c r="N136" s="31"/>
      <c r="O136" s="31"/>
      <c r="P136" s="31"/>
      <c r="Q136" s="31"/>
      <c r="R136" s="31"/>
      <c r="S136" s="31"/>
      <c r="T136" s="70"/>
      <c r="AT136" s="10" t="s">
        <v>137</v>
      </c>
      <c r="AU136" s="10" t="s">
        <v>85</v>
      </c>
    </row>
    <row r="137" s="29" customFormat="true" ht="162" hidden="false" customHeight="false" outlineLevel="0" collapsed="false">
      <c r="B137" s="30"/>
      <c r="D137" s="195" t="s">
        <v>139</v>
      </c>
      <c r="F137" s="198" t="s">
        <v>186</v>
      </c>
      <c r="I137" s="153"/>
      <c r="L137" s="30"/>
      <c r="M137" s="197"/>
      <c r="N137" s="31"/>
      <c r="O137" s="31"/>
      <c r="P137" s="31"/>
      <c r="Q137" s="31"/>
      <c r="R137" s="31"/>
      <c r="S137" s="31"/>
      <c r="T137" s="70"/>
      <c r="AT137" s="10" t="s">
        <v>139</v>
      </c>
      <c r="AU137" s="10" t="s">
        <v>85</v>
      </c>
    </row>
    <row r="138" s="199" customFormat="true" ht="13.5" hidden="false" customHeight="false" outlineLevel="0" collapsed="false">
      <c r="B138" s="200"/>
      <c r="D138" s="195" t="s">
        <v>141</v>
      </c>
      <c r="E138" s="209"/>
      <c r="F138" s="218" t="s">
        <v>198</v>
      </c>
      <c r="H138" s="219" t="n">
        <v>12</v>
      </c>
      <c r="I138" s="205"/>
      <c r="L138" s="200"/>
      <c r="M138" s="206"/>
      <c r="N138" s="207"/>
      <c r="O138" s="207"/>
      <c r="P138" s="207"/>
      <c r="Q138" s="207"/>
      <c r="R138" s="207"/>
      <c r="S138" s="207"/>
      <c r="T138" s="208"/>
      <c r="AT138" s="209" t="s">
        <v>141</v>
      </c>
      <c r="AU138" s="209" t="s">
        <v>85</v>
      </c>
      <c r="AV138" s="199" t="s">
        <v>85</v>
      </c>
      <c r="AW138" s="199" t="s">
        <v>40</v>
      </c>
      <c r="AX138" s="199" t="s">
        <v>76</v>
      </c>
      <c r="AY138" s="209" t="s">
        <v>128</v>
      </c>
    </row>
    <row r="139" s="199" customFormat="true" ht="13.5" hidden="false" customHeight="false" outlineLevel="0" collapsed="false">
      <c r="B139" s="200"/>
      <c r="D139" s="195" t="s">
        <v>141</v>
      </c>
      <c r="E139" s="209"/>
      <c r="F139" s="218" t="s">
        <v>199</v>
      </c>
      <c r="H139" s="219" t="n">
        <v>10</v>
      </c>
      <c r="I139" s="205"/>
      <c r="L139" s="200"/>
      <c r="M139" s="206"/>
      <c r="N139" s="207"/>
      <c r="O139" s="207"/>
      <c r="P139" s="207"/>
      <c r="Q139" s="207"/>
      <c r="R139" s="207"/>
      <c r="S139" s="207"/>
      <c r="T139" s="208"/>
      <c r="AT139" s="209" t="s">
        <v>141</v>
      </c>
      <c r="AU139" s="209" t="s">
        <v>85</v>
      </c>
      <c r="AV139" s="199" t="s">
        <v>85</v>
      </c>
      <c r="AW139" s="199" t="s">
        <v>40</v>
      </c>
      <c r="AX139" s="199" t="s">
        <v>76</v>
      </c>
      <c r="AY139" s="209" t="s">
        <v>128</v>
      </c>
    </row>
    <row r="140" s="220" customFormat="true" ht="13.5" hidden="false" customHeight="false" outlineLevel="0" collapsed="false">
      <c r="B140" s="221"/>
      <c r="D140" s="201" t="s">
        <v>141</v>
      </c>
      <c r="E140" s="222"/>
      <c r="F140" s="223" t="s">
        <v>169</v>
      </c>
      <c r="H140" s="224" t="n">
        <v>22</v>
      </c>
      <c r="I140" s="225"/>
      <c r="L140" s="221"/>
      <c r="M140" s="226"/>
      <c r="N140" s="227"/>
      <c r="O140" s="227"/>
      <c r="P140" s="227"/>
      <c r="Q140" s="227"/>
      <c r="R140" s="227"/>
      <c r="S140" s="227"/>
      <c r="T140" s="228"/>
      <c r="AT140" s="229" t="s">
        <v>141</v>
      </c>
      <c r="AU140" s="229" t="s">
        <v>85</v>
      </c>
      <c r="AV140" s="220" t="s">
        <v>135</v>
      </c>
      <c r="AW140" s="220" t="s">
        <v>40</v>
      </c>
      <c r="AX140" s="220" t="s">
        <v>24</v>
      </c>
      <c r="AY140" s="229" t="s">
        <v>128</v>
      </c>
    </row>
    <row r="141" s="29" customFormat="true" ht="22.5" hidden="false" customHeight="true" outlineLevel="0" collapsed="false">
      <c r="B141" s="182"/>
      <c r="C141" s="183" t="s">
        <v>200</v>
      </c>
      <c r="D141" s="183" t="s">
        <v>130</v>
      </c>
      <c r="E141" s="184" t="s">
        <v>201</v>
      </c>
      <c r="F141" s="185" t="s">
        <v>202</v>
      </c>
      <c r="G141" s="186" t="s">
        <v>183</v>
      </c>
      <c r="H141" s="187" t="n">
        <v>15</v>
      </c>
      <c r="I141" s="188"/>
      <c r="J141" s="189" t="n">
        <f aca="false">ROUND(I141*H141,2)</f>
        <v>0</v>
      </c>
      <c r="K141" s="185" t="s">
        <v>134</v>
      </c>
      <c r="L141" s="30"/>
      <c r="M141" s="190"/>
      <c r="N141" s="191" t="s">
        <v>47</v>
      </c>
      <c r="O141" s="31"/>
      <c r="P141" s="192" t="n">
        <f aca="false">O141*H141</f>
        <v>0</v>
      </c>
      <c r="Q141" s="192" t="n">
        <v>0</v>
      </c>
      <c r="R141" s="192" t="n">
        <f aca="false">Q141*H141</f>
        <v>0</v>
      </c>
      <c r="S141" s="192" t="n">
        <v>0.04</v>
      </c>
      <c r="T141" s="193" t="n">
        <f aca="false">S141*H141</f>
        <v>0.6</v>
      </c>
      <c r="AR141" s="10" t="s">
        <v>135</v>
      </c>
      <c r="AT141" s="10" t="s">
        <v>130</v>
      </c>
      <c r="AU141" s="10" t="s">
        <v>85</v>
      </c>
      <c r="AY141" s="10" t="s">
        <v>128</v>
      </c>
      <c r="BE141" s="194" t="n">
        <f aca="false">IF(N141="základní",J141,0)</f>
        <v>0</v>
      </c>
      <c r="BF141" s="194" t="n">
        <f aca="false">IF(N141="snížená",J141,0)</f>
        <v>0</v>
      </c>
      <c r="BG141" s="194" t="n">
        <f aca="false">IF(N141="zákl. přenesená",J141,0)</f>
        <v>0</v>
      </c>
      <c r="BH141" s="194" t="n">
        <f aca="false">IF(N141="sníž. přenesená",J141,0)</f>
        <v>0</v>
      </c>
      <c r="BI141" s="194" t="n">
        <f aca="false">IF(N141="nulová",J141,0)</f>
        <v>0</v>
      </c>
      <c r="BJ141" s="10" t="s">
        <v>24</v>
      </c>
      <c r="BK141" s="194" t="n">
        <f aca="false">ROUND(I141*H141,2)</f>
        <v>0</v>
      </c>
      <c r="BL141" s="10" t="s">
        <v>135</v>
      </c>
      <c r="BM141" s="10" t="s">
        <v>203</v>
      </c>
    </row>
    <row r="142" s="29" customFormat="true" ht="27" hidden="false" customHeight="false" outlineLevel="0" collapsed="false">
      <c r="B142" s="30"/>
      <c r="D142" s="195" t="s">
        <v>137</v>
      </c>
      <c r="F142" s="196" t="s">
        <v>204</v>
      </c>
      <c r="I142" s="153"/>
      <c r="L142" s="30"/>
      <c r="M142" s="197"/>
      <c r="N142" s="31"/>
      <c r="O142" s="31"/>
      <c r="P142" s="31"/>
      <c r="Q142" s="31"/>
      <c r="R142" s="31"/>
      <c r="S142" s="31"/>
      <c r="T142" s="70"/>
      <c r="AT142" s="10" t="s">
        <v>137</v>
      </c>
      <c r="AU142" s="10" t="s">
        <v>85</v>
      </c>
    </row>
    <row r="143" s="29" customFormat="true" ht="162" hidden="false" customHeight="false" outlineLevel="0" collapsed="false">
      <c r="B143" s="30"/>
      <c r="D143" s="195" t="s">
        <v>139</v>
      </c>
      <c r="F143" s="198" t="s">
        <v>186</v>
      </c>
      <c r="I143" s="153"/>
      <c r="L143" s="30"/>
      <c r="M143" s="197"/>
      <c r="N143" s="31"/>
      <c r="O143" s="31"/>
      <c r="P143" s="31"/>
      <c r="Q143" s="31"/>
      <c r="R143" s="31"/>
      <c r="S143" s="31"/>
      <c r="T143" s="70"/>
      <c r="AT143" s="10" t="s">
        <v>139</v>
      </c>
      <c r="AU143" s="10" t="s">
        <v>85</v>
      </c>
    </row>
    <row r="144" s="199" customFormat="true" ht="13.5" hidden="false" customHeight="false" outlineLevel="0" collapsed="false">
      <c r="B144" s="200"/>
      <c r="D144" s="201" t="s">
        <v>141</v>
      </c>
      <c r="E144" s="202"/>
      <c r="F144" s="203" t="s">
        <v>205</v>
      </c>
      <c r="H144" s="204" t="n">
        <v>15</v>
      </c>
      <c r="I144" s="205"/>
      <c r="L144" s="200"/>
      <c r="M144" s="206"/>
      <c r="N144" s="207"/>
      <c r="O144" s="207"/>
      <c r="P144" s="207"/>
      <c r="Q144" s="207"/>
      <c r="R144" s="207"/>
      <c r="S144" s="207"/>
      <c r="T144" s="208"/>
      <c r="AT144" s="209" t="s">
        <v>141</v>
      </c>
      <c r="AU144" s="209" t="s">
        <v>85</v>
      </c>
      <c r="AV144" s="199" t="s">
        <v>85</v>
      </c>
      <c r="AW144" s="199" t="s">
        <v>40</v>
      </c>
      <c r="AX144" s="199" t="s">
        <v>24</v>
      </c>
      <c r="AY144" s="209" t="s">
        <v>128</v>
      </c>
    </row>
    <row r="145" s="29" customFormat="true" ht="22.5" hidden="false" customHeight="true" outlineLevel="0" collapsed="false">
      <c r="B145" s="182"/>
      <c r="C145" s="183" t="s">
        <v>206</v>
      </c>
      <c r="D145" s="183" t="s">
        <v>130</v>
      </c>
      <c r="E145" s="184" t="s">
        <v>207</v>
      </c>
      <c r="F145" s="185" t="s">
        <v>208</v>
      </c>
      <c r="G145" s="186" t="s">
        <v>209</v>
      </c>
      <c r="H145" s="187" t="n">
        <v>72</v>
      </c>
      <c r="I145" s="188"/>
      <c r="J145" s="189" t="n">
        <f aca="false">ROUND(I145*H145,2)</f>
        <v>0</v>
      </c>
      <c r="K145" s="185" t="s">
        <v>134</v>
      </c>
      <c r="L145" s="30"/>
      <c r="M145" s="190"/>
      <c r="N145" s="191" t="s">
        <v>47</v>
      </c>
      <c r="O145" s="31"/>
      <c r="P145" s="192" t="n">
        <f aca="false">O145*H145</f>
        <v>0</v>
      </c>
      <c r="Q145" s="192" t="n">
        <v>0</v>
      </c>
      <c r="R145" s="192" t="n">
        <f aca="false">Q145*H145</f>
        <v>0</v>
      </c>
      <c r="S145" s="192" t="n">
        <v>0</v>
      </c>
      <c r="T145" s="193" t="n">
        <f aca="false">S145*H145</f>
        <v>0</v>
      </c>
      <c r="AR145" s="10" t="s">
        <v>135</v>
      </c>
      <c r="AT145" s="10" t="s">
        <v>130</v>
      </c>
      <c r="AU145" s="10" t="s">
        <v>85</v>
      </c>
      <c r="AY145" s="10" t="s">
        <v>128</v>
      </c>
      <c r="BE145" s="194" t="n">
        <f aca="false">IF(N145="základní",J145,0)</f>
        <v>0</v>
      </c>
      <c r="BF145" s="194" t="n">
        <f aca="false">IF(N145="snížená",J145,0)</f>
        <v>0</v>
      </c>
      <c r="BG145" s="194" t="n">
        <f aca="false">IF(N145="zákl. přenesená",J145,0)</f>
        <v>0</v>
      </c>
      <c r="BH145" s="194" t="n">
        <f aca="false">IF(N145="sníž. přenesená",J145,0)</f>
        <v>0</v>
      </c>
      <c r="BI145" s="194" t="n">
        <f aca="false">IF(N145="nulová",J145,0)</f>
        <v>0</v>
      </c>
      <c r="BJ145" s="10" t="s">
        <v>24</v>
      </c>
      <c r="BK145" s="194" t="n">
        <f aca="false">ROUND(I145*H145,2)</f>
        <v>0</v>
      </c>
      <c r="BL145" s="10" t="s">
        <v>135</v>
      </c>
      <c r="BM145" s="10" t="s">
        <v>210</v>
      </c>
    </row>
    <row r="146" s="29" customFormat="true" ht="13.5" hidden="false" customHeight="false" outlineLevel="0" collapsed="false">
      <c r="B146" s="30"/>
      <c r="D146" s="195" t="s">
        <v>137</v>
      </c>
      <c r="F146" s="196" t="s">
        <v>211</v>
      </c>
      <c r="I146" s="153"/>
      <c r="L146" s="30"/>
      <c r="M146" s="197"/>
      <c r="N146" s="31"/>
      <c r="O146" s="31"/>
      <c r="P146" s="31"/>
      <c r="Q146" s="31"/>
      <c r="R146" s="31"/>
      <c r="S146" s="31"/>
      <c r="T146" s="70"/>
      <c r="AT146" s="10" t="s">
        <v>137</v>
      </c>
      <c r="AU146" s="10" t="s">
        <v>85</v>
      </c>
    </row>
    <row r="147" s="29" customFormat="true" ht="162" hidden="false" customHeight="false" outlineLevel="0" collapsed="false">
      <c r="B147" s="30"/>
      <c r="D147" s="195" t="s">
        <v>139</v>
      </c>
      <c r="F147" s="198" t="s">
        <v>212</v>
      </c>
      <c r="I147" s="153"/>
      <c r="L147" s="30"/>
      <c r="M147" s="197"/>
      <c r="N147" s="31"/>
      <c r="O147" s="31"/>
      <c r="P147" s="31"/>
      <c r="Q147" s="31"/>
      <c r="R147" s="31"/>
      <c r="S147" s="31"/>
      <c r="T147" s="70"/>
      <c r="AT147" s="10" t="s">
        <v>139</v>
      </c>
      <c r="AU147" s="10" t="s">
        <v>85</v>
      </c>
    </row>
    <row r="148" s="199" customFormat="true" ht="13.5" hidden="false" customHeight="false" outlineLevel="0" collapsed="false">
      <c r="B148" s="200"/>
      <c r="D148" s="201" t="s">
        <v>141</v>
      </c>
      <c r="E148" s="202"/>
      <c r="F148" s="203" t="s">
        <v>213</v>
      </c>
      <c r="H148" s="204" t="n">
        <v>72</v>
      </c>
      <c r="I148" s="205"/>
      <c r="L148" s="200"/>
      <c r="M148" s="206"/>
      <c r="N148" s="207"/>
      <c r="O148" s="207"/>
      <c r="P148" s="207"/>
      <c r="Q148" s="207"/>
      <c r="R148" s="207"/>
      <c r="S148" s="207"/>
      <c r="T148" s="208"/>
      <c r="AT148" s="209" t="s">
        <v>141</v>
      </c>
      <c r="AU148" s="209" t="s">
        <v>85</v>
      </c>
      <c r="AV148" s="199" t="s">
        <v>85</v>
      </c>
      <c r="AW148" s="199" t="s">
        <v>40</v>
      </c>
      <c r="AX148" s="199" t="s">
        <v>24</v>
      </c>
      <c r="AY148" s="209" t="s">
        <v>128</v>
      </c>
    </row>
    <row r="149" s="29" customFormat="true" ht="22.5" hidden="false" customHeight="true" outlineLevel="0" collapsed="false">
      <c r="B149" s="182"/>
      <c r="C149" s="183" t="s">
        <v>214</v>
      </c>
      <c r="D149" s="183" t="s">
        <v>130</v>
      </c>
      <c r="E149" s="184" t="s">
        <v>215</v>
      </c>
      <c r="F149" s="185" t="s">
        <v>216</v>
      </c>
      <c r="G149" s="186" t="s">
        <v>217</v>
      </c>
      <c r="H149" s="187" t="n">
        <v>29</v>
      </c>
      <c r="I149" s="188"/>
      <c r="J149" s="189" t="n">
        <f aca="false">ROUND(I149*H149,2)</f>
        <v>0</v>
      </c>
      <c r="K149" s="185" t="s">
        <v>134</v>
      </c>
      <c r="L149" s="30"/>
      <c r="M149" s="190"/>
      <c r="N149" s="191" t="s">
        <v>47</v>
      </c>
      <c r="O149" s="31"/>
      <c r="P149" s="192" t="n">
        <f aca="false">O149*H149</f>
        <v>0</v>
      </c>
      <c r="Q149" s="192" t="n">
        <v>0</v>
      </c>
      <c r="R149" s="192" t="n">
        <f aca="false">Q149*H149</f>
        <v>0</v>
      </c>
      <c r="S149" s="192" t="n">
        <v>0</v>
      </c>
      <c r="T149" s="193" t="n">
        <f aca="false">S149*H149</f>
        <v>0</v>
      </c>
      <c r="AR149" s="10" t="s">
        <v>135</v>
      </c>
      <c r="AT149" s="10" t="s">
        <v>130</v>
      </c>
      <c r="AU149" s="10" t="s">
        <v>85</v>
      </c>
      <c r="AY149" s="10" t="s">
        <v>128</v>
      </c>
      <c r="BE149" s="194" t="n">
        <f aca="false">IF(N149="základní",J149,0)</f>
        <v>0</v>
      </c>
      <c r="BF149" s="194" t="n">
        <f aca="false">IF(N149="snížená",J149,0)</f>
        <v>0</v>
      </c>
      <c r="BG149" s="194" t="n">
        <f aca="false">IF(N149="zákl. přenesená",J149,0)</f>
        <v>0</v>
      </c>
      <c r="BH149" s="194" t="n">
        <f aca="false">IF(N149="sníž. přenesená",J149,0)</f>
        <v>0</v>
      </c>
      <c r="BI149" s="194" t="n">
        <f aca="false">IF(N149="nulová",J149,0)</f>
        <v>0</v>
      </c>
      <c r="BJ149" s="10" t="s">
        <v>24</v>
      </c>
      <c r="BK149" s="194" t="n">
        <f aca="false">ROUND(I149*H149,2)</f>
        <v>0</v>
      </c>
      <c r="BL149" s="10" t="s">
        <v>135</v>
      </c>
      <c r="BM149" s="10" t="s">
        <v>218</v>
      </c>
    </row>
    <row r="150" s="29" customFormat="true" ht="27" hidden="false" customHeight="false" outlineLevel="0" collapsed="false">
      <c r="B150" s="30"/>
      <c r="D150" s="195" t="s">
        <v>137</v>
      </c>
      <c r="F150" s="196" t="s">
        <v>219</v>
      </c>
      <c r="I150" s="153"/>
      <c r="L150" s="30"/>
      <c r="M150" s="197"/>
      <c r="N150" s="31"/>
      <c r="O150" s="31"/>
      <c r="P150" s="31"/>
      <c r="Q150" s="31"/>
      <c r="R150" s="31"/>
      <c r="S150" s="31"/>
      <c r="T150" s="70"/>
      <c r="AT150" s="10" t="s">
        <v>137</v>
      </c>
      <c r="AU150" s="10" t="s">
        <v>85</v>
      </c>
    </row>
    <row r="151" s="29" customFormat="true" ht="162" hidden="false" customHeight="false" outlineLevel="0" collapsed="false">
      <c r="B151" s="30"/>
      <c r="D151" s="195" t="s">
        <v>139</v>
      </c>
      <c r="F151" s="198" t="s">
        <v>220</v>
      </c>
      <c r="I151" s="153"/>
      <c r="L151" s="30"/>
      <c r="M151" s="197"/>
      <c r="N151" s="31"/>
      <c r="O151" s="31"/>
      <c r="P151" s="31"/>
      <c r="Q151" s="31"/>
      <c r="R151" s="31"/>
      <c r="S151" s="31"/>
      <c r="T151" s="70"/>
      <c r="AT151" s="10" t="s">
        <v>139</v>
      </c>
      <c r="AU151" s="10" t="s">
        <v>85</v>
      </c>
    </row>
    <row r="152" s="210" customFormat="true" ht="13.5" hidden="false" customHeight="false" outlineLevel="0" collapsed="false">
      <c r="B152" s="211"/>
      <c r="D152" s="195" t="s">
        <v>141</v>
      </c>
      <c r="E152" s="212"/>
      <c r="F152" s="213" t="s">
        <v>221</v>
      </c>
      <c r="H152" s="212"/>
      <c r="I152" s="214"/>
      <c r="L152" s="211"/>
      <c r="M152" s="215"/>
      <c r="N152" s="216"/>
      <c r="O152" s="216"/>
      <c r="P152" s="216"/>
      <c r="Q152" s="216"/>
      <c r="R152" s="216"/>
      <c r="S152" s="216"/>
      <c r="T152" s="217"/>
      <c r="AT152" s="212" t="s">
        <v>141</v>
      </c>
      <c r="AU152" s="212" t="s">
        <v>85</v>
      </c>
      <c r="AV152" s="210" t="s">
        <v>24</v>
      </c>
      <c r="AW152" s="210" t="s">
        <v>40</v>
      </c>
      <c r="AX152" s="210" t="s">
        <v>76</v>
      </c>
      <c r="AY152" s="212" t="s">
        <v>128</v>
      </c>
    </row>
    <row r="153" s="199" customFormat="true" ht="13.5" hidden="false" customHeight="false" outlineLevel="0" collapsed="false">
      <c r="B153" s="200"/>
      <c r="D153" s="201" t="s">
        <v>141</v>
      </c>
      <c r="E153" s="202"/>
      <c r="F153" s="203" t="s">
        <v>222</v>
      </c>
      <c r="H153" s="204" t="n">
        <v>29</v>
      </c>
      <c r="I153" s="205"/>
      <c r="L153" s="200"/>
      <c r="M153" s="206"/>
      <c r="N153" s="207"/>
      <c r="O153" s="207"/>
      <c r="P153" s="207"/>
      <c r="Q153" s="207"/>
      <c r="R153" s="207"/>
      <c r="S153" s="207"/>
      <c r="T153" s="208"/>
      <c r="AT153" s="209" t="s">
        <v>141</v>
      </c>
      <c r="AU153" s="209" t="s">
        <v>85</v>
      </c>
      <c r="AV153" s="199" t="s">
        <v>85</v>
      </c>
      <c r="AW153" s="199" t="s">
        <v>40</v>
      </c>
      <c r="AX153" s="199" t="s">
        <v>24</v>
      </c>
      <c r="AY153" s="209" t="s">
        <v>128</v>
      </c>
    </row>
    <row r="154" s="29" customFormat="true" ht="22.5" hidden="false" customHeight="true" outlineLevel="0" collapsed="false">
      <c r="B154" s="182"/>
      <c r="C154" s="183" t="s">
        <v>223</v>
      </c>
      <c r="D154" s="183" t="s">
        <v>130</v>
      </c>
      <c r="E154" s="184" t="s">
        <v>224</v>
      </c>
      <c r="F154" s="185" t="s">
        <v>225</v>
      </c>
      <c r="G154" s="186" t="s">
        <v>217</v>
      </c>
      <c r="H154" s="187" t="n">
        <v>54</v>
      </c>
      <c r="I154" s="188"/>
      <c r="J154" s="189" t="n">
        <f aca="false">ROUND(I154*H154,2)</f>
        <v>0</v>
      </c>
      <c r="K154" s="185" t="s">
        <v>134</v>
      </c>
      <c r="L154" s="30"/>
      <c r="M154" s="190"/>
      <c r="N154" s="191" t="s">
        <v>47</v>
      </c>
      <c r="O154" s="31"/>
      <c r="P154" s="192" t="n">
        <f aca="false">O154*H154</f>
        <v>0</v>
      </c>
      <c r="Q154" s="192" t="n">
        <v>0</v>
      </c>
      <c r="R154" s="192" t="n">
        <f aca="false">Q154*H154</f>
        <v>0</v>
      </c>
      <c r="S154" s="192" t="n">
        <v>0</v>
      </c>
      <c r="T154" s="193" t="n">
        <f aca="false">S154*H154</f>
        <v>0</v>
      </c>
      <c r="AR154" s="10" t="s">
        <v>135</v>
      </c>
      <c r="AT154" s="10" t="s">
        <v>130</v>
      </c>
      <c r="AU154" s="10" t="s">
        <v>85</v>
      </c>
      <c r="AY154" s="10" t="s">
        <v>128</v>
      </c>
      <c r="BE154" s="194" t="n">
        <f aca="false">IF(N154="základní",J154,0)</f>
        <v>0</v>
      </c>
      <c r="BF154" s="194" t="n">
        <f aca="false">IF(N154="snížená",J154,0)</f>
        <v>0</v>
      </c>
      <c r="BG154" s="194" t="n">
        <f aca="false">IF(N154="zákl. přenesená",J154,0)</f>
        <v>0</v>
      </c>
      <c r="BH154" s="194" t="n">
        <f aca="false">IF(N154="sníž. přenesená",J154,0)</f>
        <v>0</v>
      </c>
      <c r="BI154" s="194" t="n">
        <f aca="false">IF(N154="nulová",J154,0)</f>
        <v>0</v>
      </c>
      <c r="BJ154" s="10" t="s">
        <v>24</v>
      </c>
      <c r="BK154" s="194" t="n">
        <f aca="false">ROUND(I154*H154,2)</f>
        <v>0</v>
      </c>
      <c r="BL154" s="10" t="s">
        <v>135</v>
      </c>
      <c r="BM154" s="10" t="s">
        <v>226</v>
      </c>
    </row>
    <row r="155" s="29" customFormat="true" ht="27" hidden="false" customHeight="false" outlineLevel="0" collapsed="false">
      <c r="B155" s="30"/>
      <c r="D155" s="195" t="s">
        <v>137</v>
      </c>
      <c r="F155" s="196" t="s">
        <v>227</v>
      </c>
      <c r="I155" s="153"/>
      <c r="L155" s="30"/>
      <c r="M155" s="197"/>
      <c r="N155" s="31"/>
      <c r="O155" s="31"/>
      <c r="P155" s="31"/>
      <c r="Q155" s="31"/>
      <c r="R155" s="31"/>
      <c r="S155" s="31"/>
      <c r="T155" s="70"/>
      <c r="AT155" s="10" t="s">
        <v>137</v>
      </c>
      <c r="AU155" s="10" t="s">
        <v>85</v>
      </c>
    </row>
    <row r="156" s="29" customFormat="true" ht="108" hidden="false" customHeight="false" outlineLevel="0" collapsed="false">
      <c r="B156" s="30"/>
      <c r="D156" s="195" t="s">
        <v>139</v>
      </c>
      <c r="F156" s="198" t="s">
        <v>228</v>
      </c>
      <c r="I156" s="153"/>
      <c r="L156" s="30"/>
      <c r="M156" s="197"/>
      <c r="N156" s="31"/>
      <c r="O156" s="31"/>
      <c r="P156" s="31"/>
      <c r="Q156" s="31"/>
      <c r="R156" s="31"/>
      <c r="S156" s="31"/>
      <c r="T156" s="70"/>
      <c r="AT156" s="10" t="s">
        <v>139</v>
      </c>
      <c r="AU156" s="10" t="s">
        <v>85</v>
      </c>
    </row>
    <row r="157" s="210" customFormat="true" ht="27" hidden="false" customHeight="false" outlineLevel="0" collapsed="false">
      <c r="B157" s="211"/>
      <c r="D157" s="195" t="s">
        <v>141</v>
      </c>
      <c r="E157" s="212"/>
      <c r="F157" s="213" t="s">
        <v>229</v>
      </c>
      <c r="H157" s="212"/>
      <c r="I157" s="214"/>
      <c r="L157" s="211"/>
      <c r="M157" s="215"/>
      <c r="N157" s="216"/>
      <c r="O157" s="216"/>
      <c r="P157" s="216"/>
      <c r="Q157" s="216"/>
      <c r="R157" s="216"/>
      <c r="S157" s="216"/>
      <c r="T157" s="217"/>
      <c r="AT157" s="212" t="s">
        <v>141</v>
      </c>
      <c r="AU157" s="212" t="s">
        <v>85</v>
      </c>
      <c r="AV157" s="210" t="s">
        <v>24</v>
      </c>
      <c r="AW157" s="210" t="s">
        <v>40</v>
      </c>
      <c r="AX157" s="210" t="s">
        <v>76</v>
      </c>
      <c r="AY157" s="212" t="s">
        <v>128</v>
      </c>
    </row>
    <row r="158" s="210" customFormat="true" ht="13.5" hidden="false" customHeight="false" outlineLevel="0" collapsed="false">
      <c r="B158" s="211"/>
      <c r="D158" s="195" t="s">
        <v>141</v>
      </c>
      <c r="E158" s="212"/>
      <c r="F158" s="213" t="s">
        <v>166</v>
      </c>
      <c r="H158" s="212"/>
      <c r="I158" s="214"/>
      <c r="L158" s="211"/>
      <c r="M158" s="215"/>
      <c r="N158" s="216"/>
      <c r="O158" s="216"/>
      <c r="P158" s="216"/>
      <c r="Q158" s="216"/>
      <c r="R158" s="216"/>
      <c r="S158" s="216"/>
      <c r="T158" s="217"/>
      <c r="AT158" s="212" t="s">
        <v>141</v>
      </c>
      <c r="AU158" s="212" t="s">
        <v>85</v>
      </c>
      <c r="AV158" s="210" t="s">
        <v>24</v>
      </c>
      <c r="AW158" s="210" t="s">
        <v>40</v>
      </c>
      <c r="AX158" s="210" t="s">
        <v>76</v>
      </c>
      <c r="AY158" s="212" t="s">
        <v>128</v>
      </c>
    </row>
    <row r="159" s="199" customFormat="true" ht="13.5" hidden="false" customHeight="false" outlineLevel="0" collapsed="false">
      <c r="B159" s="200"/>
      <c r="D159" s="195" t="s">
        <v>141</v>
      </c>
      <c r="E159" s="209"/>
      <c r="F159" s="218" t="s">
        <v>230</v>
      </c>
      <c r="H159" s="219" t="n">
        <v>54</v>
      </c>
      <c r="I159" s="205"/>
      <c r="L159" s="200"/>
      <c r="M159" s="206"/>
      <c r="N159" s="207"/>
      <c r="O159" s="207"/>
      <c r="P159" s="207"/>
      <c r="Q159" s="207"/>
      <c r="R159" s="207"/>
      <c r="S159" s="207"/>
      <c r="T159" s="208"/>
      <c r="AT159" s="209" t="s">
        <v>141</v>
      </c>
      <c r="AU159" s="209" t="s">
        <v>85</v>
      </c>
      <c r="AV159" s="199" t="s">
        <v>85</v>
      </c>
      <c r="AW159" s="199" t="s">
        <v>40</v>
      </c>
      <c r="AX159" s="199" t="s">
        <v>24</v>
      </c>
      <c r="AY159" s="209" t="s">
        <v>128</v>
      </c>
    </row>
    <row r="160" s="210" customFormat="true" ht="13.5" hidden="false" customHeight="false" outlineLevel="0" collapsed="false">
      <c r="B160" s="211"/>
      <c r="D160" s="201" t="s">
        <v>141</v>
      </c>
      <c r="E160" s="230"/>
      <c r="F160" s="231" t="s">
        <v>231</v>
      </c>
      <c r="H160" s="230"/>
      <c r="I160" s="214"/>
      <c r="L160" s="211"/>
      <c r="M160" s="215"/>
      <c r="N160" s="216"/>
      <c r="O160" s="216"/>
      <c r="P160" s="216"/>
      <c r="Q160" s="216"/>
      <c r="R160" s="216"/>
      <c r="S160" s="216"/>
      <c r="T160" s="217"/>
      <c r="AT160" s="212" t="s">
        <v>141</v>
      </c>
      <c r="AU160" s="212" t="s">
        <v>85</v>
      </c>
      <c r="AV160" s="210" t="s">
        <v>24</v>
      </c>
      <c r="AW160" s="210" t="s">
        <v>40</v>
      </c>
      <c r="AX160" s="210" t="s">
        <v>76</v>
      </c>
      <c r="AY160" s="212" t="s">
        <v>128</v>
      </c>
    </row>
    <row r="161" s="29" customFormat="true" ht="22.5" hidden="false" customHeight="true" outlineLevel="0" collapsed="false">
      <c r="B161" s="182"/>
      <c r="C161" s="183" t="s">
        <v>10</v>
      </c>
      <c r="D161" s="183" t="s">
        <v>130</v>
      </c>
      <c r="E161" s="184" t="s">
        <v>232</v>
      </c>
      <c r="F161" s="185" t="s">
        <v>233</v>
      </c>
      <c r="G161" s="186" t="s">
        <v>217</v>
      </c>
      <c r="H161" s="187" t="n">
        <v>138</v>
      </c>
      <c r="I161" s="188"/>
      <c r="J161" s="189" t="n">
        <f aca="false">ROUND(I161*H161,2)</f>
        <v>0</v>
      </c>
      <c r="K161" s="185" t="s">
        <v>134</v>
      </c>
      <c r="L161" s="30"/>
      <c r="M161" s="190"/>
      <c r="N161" s="191" t="s">
        <v>47</v>
      </c>
      <c r="O161" s="31"/>
      <c r="P161" s="192" t="n">
        <f aca="false">O161*H161</f>
        <v>0</v>
      </c>
      <c r="Q161" s="192" t="n">
        <v>0</v>
      </c>
      <c r="R161" s="192" t="n">
        <f aca="false">Q161*H161</f>
        <v>0</v>
      </c>
      <c r="S161" s="192" t="n">
        <v>0</v>
      </c>
      <c r="T161" s="193" t="n">
        <f aca="false">S161*H161</f>
        <v>0</v>
      </c>
      <c r="AR161" s="10" t="s">
        <v>135</v>
      </c>
      <c r="AT161" s="10" t="s">
        <v>130</v>
      </c>
      <c r="AU161" s="10" t="s">
        <v>85</v>
      </c>
      <c r="AY161" s="10" t="s">
        <v>128</v>
      </c>
      <c r="BE161" s="194" t="n">
        <f aca="false">IF(N161="základní",J161,0)</f>
        <v>0</v>
      </c>
      <c r="BF161" s="194" t="n">
        <f aca="false">IF(N161="snížená",J161,0)</f>
        <v>0</v>
      </c>
      <c r="BG161" s="194" t="n">
        <f aca="false">IF(N161="zákl. přenesená",J161,0)</f>
        <v>0</v>
      </c>
      <c r="BH161" s="194" t="n">
        <f aca="false">IF(N161="sníž. přenesená",J161,0)</f>
        <v>0</v>
      </c>
      <c r="BI161" s="194" t="n">
        <f aca="false">IF(N161="nulová",J161,0)</f>
        <v>0</v>
      </c>
      <c r="BJ161" s="10" t="s">
        <v>24</v>
      </c>
      <c r="BK161" s="194" t="n">
        <f aca="false">ROUND(I161*H161,2)</f>
        <v>0</v>
      </c>
      <c r="BL161" s="10" t="s">
        <v>135</v>
      </c>
      <c r="BM161" s="10" t="s">
        <v>234</v>
      </c>
    </row>
    <row r="162" s="29" customFormat="true" ht="27" hidden="false" customHeight="false" outlineLevel="0" collapsed="false">
      <c r="B162" s="30"/>
      <c r="D162" s="195" t="s">
        <v>137</v>
      </c>
      <c r="F162" s="196" t="s">
        <v>235</v>
      </c>
      <c r="I162" s="153"/>
      <c r="L162" s="30"/>
      <c r="M162" s="197"/>
      <c r="N162" s="31"/>
      <c r="O162" s="31"/>
      <c r="P162" s="31"/>
      <c r="Q162" s="31"/>
      <c r="R162" s="31"/>
      <c r="S162" s="31"/>
      <c r="T162" s="70"/>
      <c r="AT162" s="10" t="s">
        <v>137</v>
      </c>
      <c r="AU162" s="10" t="s">
        <v>85</v>
      </c>
    </row>
    <row r="163" s="29" customFormat="true" ht="108" hidden="false" customHeight="false" outlineLevel="0" collapsed="false">
      <c r="B163" s="30"/>
      <c r="D163" s="195" t="s">
        <v>139</v>
      </c>
      <c r="F163" s="198" t="s">
        <v>228</v>
      </c>
      <c r="I163" s="153"/>
      <c r="L163" s="30"/>
      <c r="M163" s="197"/>
      <c r="N163" s="31"/>
      <c r="O163" s="31"/>
      <c r="P163" s="31"/>
      <c r="Q163" s="31"/>
      <c r="R163" s="31"/>
      <c r="S163" s="31"/>
      <c r="T163" s="70"/>
      <c r="AT163" s="10" t="s">
        <v>139</v>
      </c>
      <c r="AU163" s="10" t="s">
        <v>85</v>
      </c>
    </row>
    <row r="164" s="210" customFormat="true" ht="13.5" hidden="false" customHeight="false" outlineLevel="0" collapsed="false">
      <c r="B164" s="211"/>
      <c r="D164" s="195" t="s">
        <v>141</v>
      </c>
      <c r="E164" s="212"/>
      <c r="F164" s="213" t="s">
        <v>236</v>
      </c>
      <c r="H164" s="212"/>
      <c r="I164" s="214"/>
      <c r="L164" s="211"/>
      <c r="M164" s="215"/>
      <c r="N164" s="216"/>
      <c r="O164" s="216"/>
      <c r="P164" s="216"/>
      <c r="Q164" s="216"/>
      <c r="R164" s="216"/>
      <c r="S164" s="216"/>
      <c r="T164" s="217"/>
      <c r="AT164" s="212" t="s">
        <v>141</v>
      </c>
      <c r="AU164" s="212" t="s">
        <v>85</v>
      </c>
      <c r="AV164" s="210" t="s">
        <v>24</v>
      </c>
      <c r="AW164" s="210" t="s">
        <v>40</v>
      </c>
      <c r="AX164" s="210" t="s">
        <v>76</v>
      </c>
      <c r="AY164" s="212" t="s">
        <v>128</v>
      </c>
    </row>
    <row r="165" s="199" customFormat="true" ht="13.5" hidden="false" customHeight="false" outlineLevel="0" collapsed="false">
      <c r="B165" s="200"/>
      <c r="D165" s="201" t="s">
        <v>141</v>
      </c>
      <c r="E165" s="202"/>
      <c r="F165" s="203" t="s">
        <v>237</v>
      </c>
      <c r="H165" s="204" t="n">
        <v>138</v>
      </c>
      <c r="I165" s="205"/>
      <c r="L165" s="200"/>
      <c r="M165" s="206"/>
      <c r="N165" s="207"/>
      <c r="O165" s="207"/>
      <c r="P165" s="207"/>
      <c r="Q165" s="207"/>
      <c r="R165" s="207"/>
      <c r="S165" s="207"/>
      <c r="T165" s="208"/>
      <c r="AT165" s="209" t="s">
        <v>141</v>
      </c>
      <c r="AU165" s="209" t="s">
        <v>85</v>
      </c>
      <c r="AV165" s="199" t="s">
        <v>85</v>
      </c>
      <c r="AW165" s="199" t="s">
        <v>40</v>
      </c>
      <c r="AX165" s="199" t="s">
        <v>24</v>
      </c>
      <c r="AY165" s="209" t="s">
        <v>128</v>
      </c>
    </row>
    <row r="166" s="29" customFormat="true" ht="22.5" hidden="false" customHeight="true" outlineLevel="0" collapsed="false">
      <c r="B166" s="182"/>
      <c r="C166" s="183" t="s">
        <v>238</v>
      </c>
      <c r="D166" s="183" t="s">
        <v>130</v>
      </c>
      <c r="E166" s="184" t="s">
        <v>239</v>
      </c>
      <c r="F166" s="185" t="s">
        <v>240</v>
      </c>
      <c r="G166" s="186" t="s">
        <v>217</v>
      </c>
      <c r="H166" s="187" t="n">
        <v>192</v>
      </c>
      <c r="I166" s="188"/>
      <c r="J166" s="189" t="n">
        <f aca="false">ROUND(I166*H166,2)</f>
        <v>0</v>
      </c>
      <c r="K166" s="185" t="s">
        <v>134</v>
      </c>
      <c r="L166" s="30"/>
      <c r="M166" s="190"/>
      <c r="N166" s="191" t="s">
        <v>47</v>
      </c>
      <c r="O166" s="31"/>
      <c r="P166" s="192" t="n">
        <f aca="false">O166*H166</f>
        <v>0</v>
      </c>
      <c r="Q166" s="192" t="n">
        <v>0</v>
      </c>
      <c r="R166" s="192" t="n">
        <f aca="false">Q166*H166</f>
        <v>0</v>
      </c>
      <c r="S166" s="192" t="n">
        <v>0</v>
      </c>
      <c r="T166" s="193" t="n">
        <f aca="false">S166*H166</f>
        <v>0</v>
      </c>
      <c r="AR166" s="10" t="s">
        <v>135</v>
      </c>
      <c r="AT166" s="10" t="s">
        <v>130</v>
      </c>
      <c r="AU166" s="10" t="s">
        <v>85</v>
      </c>
      <c r="AY166" s="10" t="s">
        <v>128</v>
      </c>
      <c r="BE166" s="194" t="n">
        <f aca="false">IF(N166="základní",J166,0)</f>
        <v>0</v>
      </c>
      <c r="BF166" s="194" t="n">
        <f aca="false">IF(N166="snížená",J166,0)</f>
        <v>0</v>
      </c>
      <c r="BG166" s="194" t="n">
        <f aca="false">IF(N166="zákl. přenesená",J166,0)</f>
        <v>0</v>
      </c>
      <c r="BH166" s="194" t="n">
        <f aca="false">IF(N166="sníž. přenesená",J166,0)</f>
        <v>0</v>
      </c>
      <c r="BI166" s="194" t="n">
        <f aca="false">IF(N166="nulová",J166,0)</f>
        <v>0</v>
      </c>
      <c r="BJ166" s="10" t="s">
        <v>24</v>
      </c>
      <c r="BK166" s="194" t="n">
        <f aca="false">ROUND(I166*H166,2)</f>
        <v>0</v>
      </c>
      <c r="BL166" s="10" t="s">
        <v>135</v>
      </c>
      <c r="BM166" s="10" t="s">
        <v>241</v>
      </c>
    </row>
    <row r="167" s="29" customFormat="true" ht="27" hidden="false" customHeight="false" outlineLevel="0" collapsed="false">
      <c r="B167" s="30"/>
      <c r="D167" s="195" t="s">
        <v>137</v>
      </c>
      <c r="F167" s="196" t="s">
        <v>242</v>
      </c>
      <c r="I167" s="153"/>
      <c r="L167" s="30"/>
      <c r="M167" s="197"/>
      <c r="N167" s="31"/>
      <c r="O167" s="31"/>
      <c r="P167" s="31"/>
      <c r="Q167" s="31"/>
      <c r="R167" s="31"/>
      <c r="S167" s="31"/>
      <c r="T167" s="70"/>
      <c r="AT167" s="10" t="s">
        <v>137</v>
      </c>
      <c r="AU167" s="10" t="s">
        <v>85</v>
      </c>
    </row>
    <row r="168" s="29" customFormat="true" ht="108" hidden="false" customHeight="false" outlineLevel="0" collapsed="false">
      <c r="B168" s="30"/>
      <c r="D168" s="195" t="s">
        <v>139</v>
      </c>
      <c r="F168" s="198" t="s">
        <v>228</v>
      </c>
      <c r="I168" s="153"/>
      <c r="L168" s="30"/>
      <c r="M168" s="197"/>
      <c r="N168" s="31"/>
      <c r="O168" s="31"/>
      <c r="P168" s="31"/>
      <c r="Q168" s="31"/>
      <c r="R168" s="31"/>
      <c r="S168" s="31"/>
      <c r="T168" s="70"/>
      <c r="AT168" s="10" t="s">
        <v>139</v>
      </c>
      <c r="AU168" s="10" t="s">
        <v>85</v>
      </c>
    </row>
    <row r="169" s="199" customFormat="true" ht="13.5" hidden="false" customHeight="false" outlineLevel="0" collapsed="false">
      <c r="B169" s="200"/>
      <c r="D169" s="201" t="s">
        <v>141</v>
      </c>
      <c r="E169" s="202"/>
      <c r="F169" s="203" t="s">
        <v>243</v>
      </c>
      <c r="H169" s="204" t="n">
        <v>192</v>
      </c>
      <c r="I169" s="205"/>
      <c r="L169" s="200"/>
      <c r="M169" s="206"/>
      <c r="N169" s="207"/>
      <c r="O169" s="207"/>
      <c r="P169" s="207"/>
      <c r="Q169" s="207"/>
      <c r="R169" s="207"/>
      <c r="S169" s="207"/>
      <c r="T169" s="208"/>
      <c r="AT169" s="209" t="s">
        <v>141</v>
      </c>
      <c r="AU169" s="209" t="s">
        <v>85</v>
      </c>
      <c r="AV169" s="199" t="s">
        <v>85</v>
      </c>
      <c r="AW169" s="199" t="s">
        <v>40</v>
      </c>
      <c r="AX169" s="199" t="s">
        <v>24</v>
      </c>
      <c r="AY169" s="209" t="s">
        <v>128</v>
      </c>
    </row>
    <row r="170" s="29" customFormat="true" ht="22.5" hidden="false" customHeight="true" outlineLevel="0" collapsed="false">
      <c r="B170" s="182"/>
      <c r="C170" s="183" t="s">
        <v>244</v>
      </c>
      <c r="D170" s="183" t="s">
        <v>130</v>
      </c>
      <c r="E170" s="184" t="s">
        <v>245</v>
      </c>
      <c r="F170" s="185" t="s">
        <v>246</v>
      </c>
      <c r="G170" s="186" t="s">
        <v>217</v>
      </c>
      <c r="H170" s="187" t="n">
        <v>26.125</v>
      </c>
      <c r="I170" s="188"/>
      <c r="J170" s="189" t="n">
        <f aca="false">ROUND(I170*H170,2)</f>
        <v>0</v>
      </c>
      <c r="K170" s="185" t="s">
        <v>134</v>
      </c>
      <c r="L170" s="30"/>
      <c r="M170" s="190"/>
      <c r="N170" s="191" t="s">
        <v>47</v>
      </c>
      <c r="O170" s="31"/>
      <c r="P170" s="192" t="n">
        <f aca="false">O170*H170</f>
        <v>0</v>
      </c>
      <c r="Q170" s="192" t="n">
        <v>0</v>
      </c>
      <c r="R170" s="192" t="n">
        <f aca="false">Q170*H170</f>
        <v>0</v>
      </c>
      <c r="S170" s="192" t="n">
        <v>0</v>
      </c>
      <c r="T170" s="193" t="n">
        <f aca="false">S170*H170</f>
        <v>0</v>
      </c>
      <c r="AR170" s="10" t="s">
        <v>135</v>
      </c>
      <c r="AT170" s="10" t="s">
        <v>130</v>
      </c>
      <c r="AU170" s="10" t="s">
        <v>85</v>
      </c>
      <c r="AY170" s="10" t="s">
        <v>128</v>
      </c>
      <c r="BE170" s="194" t="n">
        <f aca="false">IF(N170="základní",J170,0)</f>
        <v>0</v>
      </c>
      <c r="BF170" s="194" t="n">
        <f aca="false">IF(N170="snížená",J170,0)</f>
        <v>0</v>
      </c>
      <c r="BG170" s="194" t="n">
        <f aca="false">IF(N170="zákl. přenesená",J170,0)</f>
        <v>0</v>
      </c>
      <c r="BH170" s="194" t="n">
        <f aca="false">IF(N170="sníž. přenesená",J170,0)</f>
        <v>0</v>
      </c>
      <c r="BI170" s="194" t="n">
        <f aca="false">IF(N170="nulová",J170,0)</f>
        <v>0</v>
      </c>
      <c r="BJ170" s="10" t="s">
        <v>24</v>
      </c>
      <c r="BK170" s="194" t="n">
        <f aca="false">ROUND(I170*H170,2)</f>
        <v>0</v>
      </c>
      <c r="BL170" s="10" t="s">
        <v>135</v>
      </c>
      <c r="BM170" s="10" t="s">
        <v>247</v>
      </c>
    </row>
    <row r="171" s="29" customFormat="true" ht="27" hidden="false" customHeight="false" outlineLevel="0" collapsed="false">
      <c r="B171" s="30"/>
      <c r="D171" s="195" t="s">
        <v>137</v>
      </c>
      <c r="F171" s="196" t="s">
        <v>248</v>
      </c>
      <c r="I171" s="153"/>
      <c r="L171" s="30"/>
      <c r="M171" s="197"/>
      <c r="N171" s="31"/>
      <c r="O171" s="31"/>
      <c r="P171" s="31"/>
      <c r="Q171" s="31"/>
      <c r="R171" s="31"/>
      <c r="S171" s="31"/>
      <c r="T171" s="70"/>
      <c r="AT171" s="10" t="s">
        <v>137</v>
      </c>
      <c r="AU171" s="10" t="s">
        <v>85</v>
      </c>
    </row>
    <row r="172" s="29" customFormat="true" ht="162" hidden="false" customHeight="false" outlineLevel="0" collapsed="false">
      <c r="B172" s="30"/>
      <c r="D172" s="195" t="s">
        <v>139</v>
      </c>
      <c r="F172" s="198" t="s">
        <v>249</v>
      </c>
      <c r="I172" s="153"/>
      <c r="L172" s="30"/>
      <c r="M172" s="197"/>
      <c r="N172" s="31"/>
      <c r="O172" s="31"/>
      <c r="P172" s="31"/>
      <c r="Q172" s="31"/>
      <c r="R172" s="31"/>
      <c r="S172" s="31"/>
      <c r="T172" s="70"/>
      <c r="AT172" s="10" t="s">
        <v>139</v>
      </c>
      <c r="AU172" s="10" t="s">
        <v>85</v>
      </c>
    </row>
    <row r="173" s="210" customFormat="true" ht="13.5" hidden="false" customHeight="false" outlineLevel="0" collapsed="false">
      <c r="B173" s="211"/>
      <c r="D173" s="195" t="s">
        <v>141</v>
      </c>
      <c r="E173" s="212"/>
      <c r="F173" s="213" t="s">
        <v>250</v>
      </c>
      <c r="H173" s="212"/>
      <c r="I173" s="214"/>
      <c r="L173" s="211"/>
      <c r="M173" s="215"/>
      <c r="N173" s="216"/>
      <c r="O173" s="216"/>
      <c r="P173" s="216"/>
      <c r="Q173" s="216"/>
      <c r="R173" s="216"/>
      <c r="S173" s="216"/>
      <c r="T173" s="217"/>
      <c r="AT173" s="212" t="s">
        <v>141</v>
      </c>
      <c r="AU173" s="212" t="s">
        <v>85</v>
      </c>
      <c r="AV173" s="210" t="s">
        <v>24</v>
      </c>
      <c r="AW173" s="210" t="s">
        <v>40</v>
      </c>
      <c r="AX173" s="210" t="s">
        <v>76</v>
      </c>
      <c r="AY173" s="212" t="s">
        <v>128</v>
      </c>
    </row>
    <row r="174" s="199" customFormat="true" ht="13.5" hidden="false" customHeight="false" outlineLevel="0" collapsed="false">
      <c r="B174" s="200"/>
      <c r="D174" s="195" t="s">
        <v>141</v>
      </c>
      <c r="E174" s="209"/>
      <c r="F174" s="218" t="s">
        <v>251</v>
      </c>
      <c r="H174" s="219" t="n">
        <v>10.125</v>
      </c>
      <c r="I174" s="205"/>
      <c r="L174" s="200"/>
      <c r="M174" s="206"/>
      <c r="N174" s="207"/>
      <c r="O174" s="207"/>
      <c r="P174" s="207"/>
      <c r="Q174" s="207"/>
      <c r="R174" s="207"/>
      <c r="S174" s="207"/>
      <c r="T174" s="208"/>
      <c r="AT174" s="209" t="s">
        <v>141</v>
      </c>
      <c r="AU174" s="209" t="s">
        <v>85</v>
      </c>
      <c r="AV174" s="199" t="s">
        <v>85</v>
      </c>
      <c r="AW174" s="199" t="s">
        <v>40</v>
      </c>
      <c r="AX174" s="199" t="s">
        <v>76</v>
      </c>
      <c r="AY174" s="209" t="s">
        <v>128</v>
      </c>
    </row>
    <row r="175" s="210" customFormat="true" ht="13.5" hidden="false" customHeight="false" outlineLevel="0" collapsed="false">
      <c r="B175" s="211"/>
      <c r="D175" s="195" t="s">
        <v>141</v>
      </c>
      <c r="E175" s="212"/>
      <c r="F175" s="213" t="s">
        <v>252</v>
      </c>
      <c r="H175" s="212"/>
      <c r="I175" s="214"/>
      <c r="L175" s="211"/>
      <c r="M175" s="215"/>
      <c r="N175" s="216"/>
      <c r="O175" s="216"/>
      <c r="P175" s="216"/>
      <c r="Q175" s="216"/>
      <c r="R175" s="216"/>
      <c r="S175" s="216"/>
      <c r="T175" s="217"/>
      <c r="AT175" s="212" t="s">
        <v>141</v>
      </c>
      <c r="AU175" s="212" t="s">
        <v>85</v>
      </c>
      <c r="AV175" s="210" t="s">
        <v>24</v>
      </c>
      <c r="AW175" s="210" t="s">
        <v>40</v>
      </c>
      <c r="AX175" s="210" t="s">
        <v>76</v>
      </c>
      <c r="AY175" s="212" t="s">
        <v>128</v>
      </c>
    </row>
    <row r="176" s="199" customFormat="true" ht="13.5" hidden="false" customHeight="false" outlineLevel="0" collapsed="false">
      <c r="B176" s="200"/>
      <c r="D176" s="195" t="s">
        <v>141</v>
      </c>
      <c r="E176" s="209"/>
      <c r="F176" s="218"/>
      <c r="H176" s="219" t="n">
        <v>0</v>
      </c>
      <c r="I176" s="205"/>
      <c r="L176" s="200"/>
      <c r="M176" s="206"/>
      <c r="N176" s="207"/>
      <c r="O176" s="207"/>
      <c r="P176" s="207"/>
      <c r="Q176" s="207"/>
      <c r="R176" s="207"/>
      <c r="S176" s="207"/>
      <c r="T176" s="208"/>
      <c r="AT176" s="209" t="s">
        <v>141</v>
      </c>
      <c r="AU176" s="209" t="s">
        <v>85</v>
      </c>
      <c r="AV176" s="199" t="s">
        <v>85</v>
      </c>
      <c r="AW176" s="199" t="s">
        <v>40</v>
      </c>
      <c r="AX176" s="199" t="s">
        <v>76</v>
      </c>
      <c r="AY176" s="209" t="s">
        <v>128</v>
      </c>
    </row>
    <row r="177" s="210" customFormat="true" ht="13.5" hidden="false" customHeight="false" outlineLevel="0" collapsed="false">
      <c r="B177" s="211"/>
      <c r="D177" s="195" t="s">
        <v>141</v>
      </c>
      <c r="E177" s="212"/>
      <c r="F177" s="213" t="s">
        <v>253</v>
      </c>
      <c r="H177" s="212"/>
      <c r="I177" s="214"/>
      <c r="L177" s="211"/>
      <c r="M177" s="215"/>
      <c r="N177" s="216"/>
      <c r="O177" s="216"/>
      <c r="P177" s="216"/>
      <c r="Q177" s="216"/>
      <c r="R177" s="216"/>
      <c r="S177" s="216"/>
      <c r="T177" s="217"/>
      <c r="AT177" s="212" t="s">
        <v>141</v>
      </c>
      <c r="AU177" s="212" t="s">
        <v>85</v>
      </c>
      <c r="AV177" s="210" t="s">
        <v>24</v>
      </c>
      <c r="AW177" s="210" t="s">
        <v>40</v>
      </c>
      <c r="AX177" s="210" t="s">
        <v>76</v>
      </c>
      <c r="AY177" s="212" t="s">
        <v>128</v>
      </c>
    </row>
    <row r="178" s="199" customFormat="true" ht="13.5" hidden="false" customHeight="false" outlineLevel="0" collapsed="false">
      <c r="B178" s="200"/>
      <c r="D178" s="195" t="s">
        <v>141</v>
      </c>
      <c r="E178" s="209"/>
      <c r="F178" s="218" t="s">
        <v>254</v>
      </c>
      <c r="H178" s="219" t="n">
        <v>16</v>
      </c>
      <c r="I178" s="205"/>
      <c r="L178" s="200"/>
      <c r="M178" s="206"/>
      <c r="N178" s="207"/>
      <c r="O178" s="207"/>
      <c r="P178" s="207"/>
      <c r="Q178" s="207"/>
      <c r="R178" s="207"/>
      <c r="S178" s="207"/>
      <c r="T178" s="208"/>
      <c r="AT178" s="209" t="s">
        <v>141</v>
      </c>
      <c r="AU178" s="209" t="s">
        <v>85</v>
      </c>
      <c r="AV178" s="199" t="s">
        <v>85</v>
      </c>
      <c r="AW178" s="199" t="s">
        <v>40</v>
      </c>
      <c r="AX178" s="199" t="s">
        <v>76</v>
      </c>
      <c r="AY178" s="209" t="s">
        <v>128</v>
      </c>
    </row>
    <row r="179" s="210" customFormat="true" ht="13.5" hidden="false" customHeight="false" outlineLevel="0" collapsed="false">
      <c r="B179" s="211"/>
      <c r="D179" s="195" t="s">
        <v>141</v>
      </c>
      <c r="E179" s="212"/>
      <c r="F179" s="213" t="s">
        <v>255</v>
      </c>
      <c r="H179" s="212"/>
      <c r="I179" s="214"/>
      <c r="L179" s="211"/>
      <c r="M179" s="215"/>
      <c r="N179" s="216"/>
      <c r="O179" s="216"/>
      <c r="P179" s="216"/>
      <c r="Q179" s="216"/>
      <c r="R179" s="216"/>
      <c r="S179" s="216"/>
      <c r="T179" s="217"/>
      <c r="AT179" s="212" t="s">
        <v>141</v>
      </c>
      <c r="AU179" s="212" t="s">
        <v>85</v>
      </c>
      <c r="AV179" s="210" t="s">
        <v>24</v>
      </c>
      <c r="AW179" s="210" t="s">
        <v>40</v>
      </c>
      <c r="AX179" s="210" t="s">
        <v>76</v>
      </c>
      <c r="AY179" s="212" t="s">
        <v>128</v>
      </c>
    </row>
    <row r="180" s="220" customFormat="true" ht="13.5" hidden="false" customHeight="false" outlineLevel="0" collapsed="false">
      <c r="B180" s="221"/>
      <c r="D180" s="201" t="s">
        <v>141</v>
      </c>
      <c r="E180" s="222"/>
      <c r="F180" s="223" t="s">
        <v>169</v>
      </c>
      <c r="H180" s="224" t="n">
        <v>26.125</v>
      </c>
      <c r="I180" s="225"/>
      <c r="L180" s="221"/>
      <c r="M180" s="226"/>
      <c r="N180" s="227"/>
      <c r="O180" s="227"/>
      <c r="P180" s="227"/>
      <c r="Q180" s="227"/>
      <c r="R180" s="227"/>
      <c r="S180" s="227"/>
      <c r="T180" s="228"/>
      <c r="AT180" s="229" t="s">
        <v>141</v>
      </c>
      <c r="AU180" s="229" t="s">
        <v>85</v>
      </c>
      <c r="AV180" s="220" t="s">
        <v>135</v>
      </c>
      <c r="AW180" s="220" t="s">
        <v>40</v>
      </c>
      <c r="AX180" s="220" t="s">
        <v>24</v>
      </c>
      <c r="AY180" s="229" t="s">
        <v>128</v>
      </c>
    </row>
    <row r="181" s="29" customFormat="true" ht="22.5" hidden="false" customHeight="true" outlineLevel="0" collapsed="false">
      <c r="B181" s="182"/>
      <c r="C181" s="183" t="s">
        <v>256</v>
      </c>
      <c r="D181" s="183" t="s">
        <v>130</v>
      </c>
      <c r="E181" s="184" t="s">
        <v>257</v>
      </c>
      <c r="F181" s="185" t="s">
        <v>258</v>
      </c>
      <c r="G181" s="186" t="s">
        <v>217</v>
      </c>
      <c r="H181" s="187" t="n">
        <v>26.125</v>
      </c>
      <c r="I181" s="188"/>
      <c r="J181" s="189" t="n">
        <f aca="false">ROUND(I181*H181,2)</f>
        <v>0</v>
      </c>
      <c r="K181" s="185" t="s">
        <v>134</v>
      </c>
      <c r="L181" s="30"/>
      <c r="M181" s="190"/>
      <c r="N181" s="191" t="s">
        <v>47</v>
      </c>
      <c r="O181" s="31"/>
      <c r="P181" s="192" t="n">
        <f aca="false">O181*H181</f>
        <v>0</v>
      </c>
      <c r="Q181" s="192" t="n">
        <v>0</v>
      </c>
      <c r="R181" s="192" t="n">
        <f aca="false">Q181*H181</f>
        <v>0</v>
      </c>
      <c r="S181" s="192" t="n">
        <v>0</v>
      </c>
      <c r="T181" s="193" t="n">
        <f aca="false">S181*H181</f>
        <v>0</v>
      </c>
      <c r="AR181" s="10" t="s">
        <v>135</v>
      </c>
      <c r="AT181" s="10" t="s">
        <v>130</v>
      </c>
      <c r="AU181" s="10" t="s">
        <v>85</v>
      </c>
      <c r="AY181" s="10" t="s">
        <v>128</v>
      </c>
      <c r="BE181" s="194" t="n">
        <f aca="false">IF(N181="základní",J181,0)</f>
        <v>0</v>
      </c>
      <c r="BF181" s="194" t="n">
        <f aca="false">IF(N181="snížená",J181,0)</f>
        <v>0</v>
      </c>
      <c r="BG181" s="194" t="n">
        <f aca="false">IF(N181="zákl. přenesená",J181,0)</f>
        <v>0</v>
      </c>
      <c r="BH181" s="194" t="n">
        <f aca="false">IF(N181="sníž. přenesená",J181,0)</f>
        <v>0</v>
      </c>
      <c r="BI181" s="194" t="n">
        <f aca="false">IF(N181="nulová",J181,0)</f>
        <v>0</v>
      </c>
      <c r="BJ181" s="10" t="s">
        <v>24</v>
      </c>
      <c r="BK181" s="194" t="n">
        <f aca="false">ROUND(I181*H181,2)</f>
        <v>0</v>
      </c>
      <c r="BL181" s="10" t="s">
        <v>135</v>
      </c>
      <c r="BM181" s="10" t="s">
        <v>259</v>
      </c>
    </row>
    <row r="182" s="29" customFormat="true" ht="27" hidden="false" customHeight="false" outlineLevel="0" collapsed="false">
      <c r="B182" s="30"/>
      <c r="D182" s="195" t="s">
        <v>137</v>
      </c>
      <c r="F182" s="196" t="s">
        <v>260</v>
      </c>
      <c r="I182" s="153"/>
      <c r="L182" s="30"/>
      <c r="M182" s="197"/>
      <c r="N182" s="31"/>
      <c r="O182" s="31"/>
      <c r="P182" s="31"/>
      <c r="Q182" s="31"/>
      <c r="R182" s="31"/>
      <c r="S182" s="31"/>
      <c r="T182" s="70"/>
      <c r="AT182" s="10" t="s">
        <v>137</v>
      </c>
      <c r="AU182" s="10" t="s">
        <v>85</v>
      </c>
    </row>
    <row r="183" s="29" customFormat="true" ht="162" hidden="false" customHeight="false" outlineLevel="0" collapsed="false">
      <c r="B183" s="30"/>
      <c r="D183" s="201" t="s">
        <v>139</v>
      </c>
      <c r="F183" s="232" t="s">
        <v>249</v>
      </c>
      <c r="I183" s="153"/>
      <c r="L183" s="30"/>
      <c r="M183" s="197"/>
      <c r="N183" s="31"/>
      <c r="O183" s="31"/>
      <c r="P183" s="31"/>
      <c r="Q183" s="31"/>
      <c r="R183" s="31"/>
      <c r="S183" s="31"/>
      <c r="T183" s="70"/>
      <c r="AT183" s="10" t="s">
        <v>139</v>
      </c>
      <c r="AU183" s="10" t="s">
        <v>85</v>
      </c>
    </row>
    <row r="184" s="29" customFormat="true" ht="22.5" hidden="false" customHeight="true" outlineLevel="0" collapsed="false">
      <c r="B184" s="182"/>
      <c r="C184" s="183" t="s">
        <v>261</v>
      </c>
      <c r="D184" s="183" t="s">
        <v>130</v>
      </c>
      <c r="E184" s="184" t="s">
        <v>262</v>
      </c>
      <c r="F184" s="185" t="s">
        <v>263</v>
      </c>
      <c r="G184" s="186" t="s">
        <v>217</v>
      </c>
      <c r="H184" s="187" t="n">
        <v>36.6</v>
      </c>
      <c r="I184" s="188"/>
      <c r="J184" s="189" t="n">
        <f aca="false">ROUND(I184*H184,2)</f>
        <v>0</v>
      </c>
      <c r="K184" s="185" t="s">
        <v>134</v>
      </c>
      <c r="L184" s="30"/>
      <c r="M184" s="190"/>
      <c r="N184" s="191" t="s">
        <v>47</v>
      </c>
      <c r="O184" s="31"/>
      <c r="P184" s="192" t="n">
        <f aca="false">O184*H184</f>
        <v>0</v>
      </c>
      <c r="Q184" s="192" t="n">
        <v>0</v>
      </c>
      <c r="R184" s="192" t="n">
        <f aca="false">Q184*H184</f>
        <v>0</v>
      </c>
      <c r="S184" s="192" t="n">
        <v>0</v>
      </c>
      <c r="T184" s="193" t="n">
        <f aca="false">S184*H184</f>
        <v>0</v>
      </c>
      <c r="AR184" s="10" t="s">
        <v>135</v>
      </c>
      <c r="AT184" s="10" t="s">
        <v>130</v>
      </c>
      <c r="AU184" s="10" t="s">
        <v>85</v>
      </c>
      <c r="AY184" s="10" t="s">
        <v>128</v>
      </c>
      <c r="BE184" s="194" t="n">
        <f aca="false">IF(N184="základní",J184,0)</f>
        <v>0</v>
      </c>
      <c r="BF184" s="194" t="n">
        <f aca="false">IF(N184="snížená",J184,0)</f>
        <v>0</v>
      </c>
      <c r="BG184" s="194" t="n">
        <f aca="false">IF(N184="zákl. přenesená",J184,0)</f>
        <v>0</v>
      </c>
      <c r="BH184" s="194" t="n">
        <f aca="false">IF(N184="sníž. přenesená",J184,0)</f>
        <v>0</v>
      </c>
      <c r="BI184" s="194" t="n">
        <f aca="false">IF(N184="nulová",J184,0)</f>
        <v>0</v>
      </c>
      <c r="BJ184" s="10" t="s">
        <v>24</v>
      </c>
      <c r="BK184" s="194" t="n">
        <f aca="false">ROUND(I184*H184,2)</f>
        <v>0</v>
      </c>
      <c r="BL184" s="10" t="s">
        <v>135</v>
      </c>
      <c r="BM184" s="10" t="s">
        <v>264</v>
      </c>
    </row>
    <row r="185" s="29" customFormat="true" ht="27" hidden="false" customHeight="false" outlineLevel="0" collapsed="false">
      <c r="B185" s="30"/>
      <c r="D185" s="195" t="s">
        <v>137</v>
      </c>
      <c r="F185" s="196" t="s">
        <v>265</v>
      </c>
      <c r="I185" s="153"/>
      <c r="L185" s="30"/>
      <c r="M185" s="197"/>
      <c r="N185" s="31"/>
      <c r="O185" s="31"/>
      <c r="P185" s="31"/>
      <c r="Q185" s="31"/>
      <c r="R185" s="31"/>
      <c r="S185" s="31"/>
      <c r="T185" s="70"/>
      <c r="AT185" s="10" t="s">
        <v>137</v>
      </c>
      <c r="AU185" s="10" t="s">
        <v>85</v>
      </c>
    </row>
    <row r="186" s="29" customFormat="true" ht="94.5" hidden="false" customHeight="false" outlineLevel="0" collapsed="false">
      <c r="B186" s="30"/>
      <c r="D186" s="195" t="s">
        <v>139</v>
      </c>
      <c r="F186" s="198" t="s">
        <v>266</v>
      </c>
      <c r="I186" s="153"/>
      <c r="L186" s="30"/>
      <c r="M186" s="197"/>
      <c r="N186" s="31"/>
      <c r="O186" s="31"/>
      <c r="P186" s="31"/>
      <c r="Q186" s="31"/>
      <c r="R186" s="31"/>
      <c r="S186" s="31"/>
      <c r="T186" s="70"/>
      <c r="AT186" s="10" t="s">
        <v>139</v>
      </c>
      <c r="AU186" s="10" t="s">
        <v>85</v>
      </c>
    </row>
    <row r="187" s="210" customFormat="true" ht="13.5" hidden="false" customHeight="false" outlineLevel="0" collapsed="false">
      <c r="B187" s="211"/>
      <c r="D187" s="195" t="s">
        <v>141</v>
      </c>
      <c r="E187" s="212"/>
      <c r="F187" s="213" t="s">
        <v>267</v>
      </c>
      <c r="H187" s="212"/>
      <c r="I187" s="214"/>
      <c r="L187" s="211"/>
      <c r="M187" s="215"/>
      <c r="N187" s="216"/>
      <c r="O187" s="216"/>
      <c r="P187" s="216"/>
      <c r="Q187" s="216"/>
      <c r="R187" s="216"/>
      <c r="S187" s="216"/>
      <c r="T187" s="217"/>
      <c r="AT187" s="212" t="s">
        <v>141</v>
      </c>
      <c r="AU187" s="212" t="s">
        <v>85</v>
      </c>
      <c r="AV187" s="210" t="s">
        <v>24</v>
      </c>
      <c r="AW187" s="210" t="s">
        <v>40</v>
      </c>
      <c r="AX187" s="210" t="s">
        <v>76</v>
      </c>
      <c r="AY187" s="212" t="s">
        <v>128</v>
      </c>
    </row>
    <row r="188" s="199" customFormat="true" ht="13.5" hidden="false" customHeight="false" outlineLevel="0" collapsed="false">
      <c r="B188" s="200"/>
      <c r="D188" s="201" t="s">
        <v>141</v>
      </c>
      <c r="E188" s="202"/>
      <c r="F188" s="203" t="s">
        <v>268</v>
      </c>
      <c r="H188" s="204" t="n">
        <v>36.6</v>
      </c>
      <c r="I188" s="205"/>
      <c r="L188" s="200"/>
      <c r="M188" s="206"/>
      <c r="N188" s="207"/>
      <c r="O188" s="207"/>
      <c r="P188" s="207"/>
      <c r="Q188" s="207"/>
      <c r="R188" s="207"/>
      <c r="S188" s="207"/>
      <c r="T188" s="208"/>
      <c r="AT188" s="209" t="s">
        <v>141</v>
      </c>
      <c r="AU188" s="209" t="s">
        <v>85</v>
      </c>
      <c r="AV188" s="199" t="s">
        <v>85</v>
      </c>
      <c r="AW188" s="199" t="s">
        <v>40</v>
      </c>
      <c r="AX188" s="199" t="s">
        <v>24</v>
      </c>
      <c r="AY188" s="209" t="s">
        <v>128</v>
      </c>
    </row>
    <row r="189" s="29" customFormat="true" ht="22.5" hidden="false" customHeight="true" outlineLevel="0" collapsed="false">
      <c r="B189" s="182"/>
      <c r="C189" s="183" t="s">
        <v>269</v>
      </c>
      <c r="D189" s="183" t="s">
        <v>130</v>
      </c>
      <c r="E189" s="184" t="s">
        <v>270</v>
      </c>
      <c r="F189" s="185" t="s">
        <v>271</v>
      </c>
      <c r="G189" s="186" t="s">
        <v>217</v>
      </c>
      <c r="H189" s="187" t="n">
        <v>36.6</v>
      </c>
      <c r="I189" s="188"/>
      <c r="J189" s="189" t="n">
        <f aca="false">ROUND(I189*H189,2)</f>
        <v>0</v>
      </c>
      <c r="K189" s="185" t="s">
        <v>134</v>
      </c>
      <c r="L189" s="30"/>
      <c r="M189" s="190"/>
      <c r="N189" s="191" t="s">
        <v>47</v>
      </c>
      <c r="O189" s="31"/>
      <c r="P189" s="192" t="n">
        <f aca="false">O189*H189</f>
        <v>0</v>
      </c>
      <c r="Q189" s="192" t="n">
        <v>0</v>
      </c>
      <c r="R189" s="192" t="n">
        <f aca="false">Q189*H189</f>
        <v>0</v>
      </c>
      <c r="S189" s="192" t="n">
        <v>0</v>
      </c>
      <c r="T189" s="193" t="n">
        <f aca="false">S189*H189</f>
        <v>0</v>
      </c>
      <c r="AR189" s="10" t="s">
        <v>135</v>
      </c>
      <c r="AT189" s="10" t="s">
        <v>130</v>
      </c>
      <c r="AU189" s="10" t="s">
        <v>85</v>
      </c>
      <c r="AY189" s="10" t="s">
        <v>128</v>
      </c>
      <c r="BE189" s="194" t="n">
        <f aca="false">IF(N189="základní",J189,0)</f>
        <v>0</v>
      </c>
      <c r="BF189" s="194" t="n">
        <f aca="false">IF(N189="snížená",J189,0)</f>
        <v>0</v>
      </c>
      <c r="BG189" s="194" t="n">
        <f aca="false">IF(N189="zákl. přenesená",J189,0)</f>
        <v>0</v>
      </c>
      <c r="BH189" s="194" t="n">
        <f aca="false">IF(N189="sníž. přenesená",J189,0)</f>
        <v>0</v>
      </c>
      <c r="BI189" s="194" t="n">
        <f aca="false">IF(N189="nulová",J189,0)</f>
        <v>0</v>
      </c>
      <c r="BJ189" s="10" t="s">
        <v>24</v>
      </c>
      <c r="BK189" s="194" t="n">
        <f aca="false">ROUND(I189*H189,2)</f>
        <v>0</v>
      </c>
      <c r="BL189" s="10" t="s">
        <v>135</v>
      </c>
      <c r="BM189" s="10" t="s">
        <v>272</v>
      </c>
    </row>
    <row r="190" s="29" customFormat="true" ht="27" hidden="false" customHeight="false" outlineLevel="0" collapsed="false">
      <c r="B190" s="30"/>
      <c r="D190" s="195" t="s">
        <v>137</v>
      </c>
      <c r="F190" s="196" t="s">
        <v>273</v>
      </c>
      <c r="I190" s="153"/>
      <c r="L190" s="30"/>
      <c r="M190" s="197"/>
      <c r="N190" s="31"/>
      <c r="O190" s="31"/>
      <c r="P190" s="31"/>
      <c r="Q190" s="31"/>
      <c r="R190" s="31"/>
      <c r="S190" s="31"/>
      <c r="T190" s="70"/>
      <c r="AT190" s="10" t="s">
        <v>137</v>
      </c>
      <c r="AU190" s="10" t="s">
        <v>85</v>
      </c>
    </row>
    <row r="191" s="29" customFormat="true" ht="94.5" hidden="false" customHeight="false" outlineLevel="0" collapsed="false">
      <c r="B191" s="30"/>
      <c r="D191" s="201" t="s">
        <v>139</v>
      </c>
      <c r="F191" s="232" t="s">
        <v>266</v>
      </c>
      <c r="I191" s="153"/>
      <c r="L191" s="30"/>
      <c r="M191" s="197"/>
      <c r="N191" s="31"/>
      <c r="O191" s="31"/>
      <c r="P191" s="31"/>
      <c r="Q191" s="31"/>
      <c r="R191" s="31"/>
      <c r="S191" s="31"/>
      <c r="T191" s="70"/>
      <c r="AT191" s="10" t="s">
        <v>139</v>
      </c>
      <c r="AU191" s="10" t="s">
        <v>85</v>
      </c>
    </row>
    <row r="192" s="29" customFormat="true" ht="22.5" hidden="false" customHeight="true" outlineLevel="0" collapsed="false">
      <c r="B192" s="182"/>
      <c r="C192" s="183" t="s">
        <v>9</v>
      </c>
      <c r="D192" s="183" t="s">
        <v>130</v>
      </c>
      <c r="E192" s="184" t="s">
        <v>274</v>
      </c>
      <c r="F192" s="185" t="s">
        <v>275</v>
      </c>
      <c r="G192" s="186" t="s">
        <v>217</v>
      </c>
      <c r="H192" s="187" t="n">
        <v>91.32</v>
      </c>
      <c r="I192" s="188"/>
      <c r="J192" s="189" t="n">
        <f aca="false">ROUND(I192*H192,2)</f>
        <v>0</v>
      </c>
      <c r="K192" s="185" t="s">
        <v>134</v>
      </c>
      <c r="L192" s="30"/>
      <c r="M192" s="190"/>
      <c r="N192" s="191" t="s">
        <v>47</v>
      </c>
      <c r="O192" s="31"/>
      <c r="P192" s="192" t="n">
        <f aca="false">O192*H192</f>
        <v>0</v>
      </c>
      <c r="Q192" s="192" t="n">
        <v>0</v>
      </c>
      <c r="R192" s="192" t="n">
        <f aca="false">Q192*H192</f>
        <v>0</v>
      </c>
      <c r="S192" s="192" t="n">
        <v>0</v>
      </c>
      <c r="T192" s="193" t="n">
        <f aca="false">S192*H192</f>
        <v>0</v>
      </c>
      <c r="AR192" s="10" t="s">
        <v>135</v>
      </c>
      <c r="AT192" s="10" t="s">
        <v>130</v>
      </c>
      <c r="AU192" s="10" t="s">
        <v>85</v>
      </c>
      <c r="AY192" s="10" t="s">
        <v>128</v>
      </c>
      <c r="BE192" s="194" t="n">
        <f aca="false">IF(N192="základní",J192,0)</f>
        <v>0</v>
      </c>
      <c r="BF192" s="194" t="n">
        <f aca="false">IF(N192="snížená",J192,0)</f>
        <v>0</v>
      </c>
      <c r="BG192" s="194" t="n">
        <f aca="false">IF(N192="zákl. přenesená",J192,0)</f>
        <v>0</v>
      </c>
      <c r="BH192" s="194" t="n">
        <f aca="false">IF(N192="sníž. přenesená",J192,0)</f>
        <v>0</v>
      </c>
      <c r="BI192" s="194" t="n">
        <f aca="false">IF(N192="nulová",J192,0)</f>
        <v>0</v>
      </c>
      <c r="BJ192" s="10" t="s">
        <v>24</v>
      </c>
      <c r="BK192" s="194" t="n">
        <f aca="false">ROUND(I192*H192,2)</f>
        <v>0</v>
      </c>
      <c r="BL192" s="10" t="s">
        <v>135</v>
      </c>
      <c r="BM192" s="10" t="s">
        <v>276</v>
      </c>
    </row>
    <row r="193" s="29" customFormat="true" ht="27" hidden="false" customHeight="false" outlineLevel="0" collapsed="false">
      <c r="B193" s="30"/>
      <c r="D193" s="195" t="s">
        <v>137</v>
      </c>
      <c r="F193" s="196" t="s">
        <v>277</v>
      </c>
      <c r="I193" s="153"/>
      <c r="L193" s="30"/>
      <c r="M193" s="197"/>
      <c r="N193" s="31"/>
      <c r="O193" s="31"/>
      <c r="P193" s="31"/>
      <c r="Q193" s="31"/>
      <c r="R193" s="31"/>
      <c r="S193" s="31"/>
      <c r="T193" s="70"/>
      <c r="AT193" s="10" t="s">
        <v>137</v>
      </c>
      <c r="AU193" s="10" t="s">
        <v>85</v>
      </c>
    </row>
    <row r="194" s="29" customFormat="true" ht="162" hidden="false" customHeight="false" outlineLevel="0" collapsed="false">
      <c r="B194" s="30"/>
      <c r="D194" s="195" t="s">
        <v>139</v>
      </c>
      <c r="F194" s="198" t="s">
        <v>278</v>
      </c>
      <c r="I194" s="153"/>
      <c r="L194" s="30"/>
      <c r="M194" s="197"/>
      <c r="N194" s="31"/>
      <c r="O194" s="31"/>
      <c r="P194" s="31"/>
      <c r="Q194" s="31"/>
      <c r="R194" s="31"/>
      <c r="S194" s="31"/>
      <c r="T194" s="70"/>
      <c r="AT194" s="10" t="s">
        <v>139</v>
      </c>
      <c r="AU194" s="10" t="s">
        <v>85</v>
      </c>
    </row>
    <row r="195" s="210" customFormat="true" ht="13.5" hidden="false" customHeight="false" outlineLevel="0" collapsed="false">
      <c r="B195" s="211"/>
      <c r="D195" s="195" t="s">
        <v>141</v>
      </c>
      <c r="E195" s="212"/>
      <c r="F195" s="213" t="s">
        <v>279</v>
      </c>
      <c r="H195" s="212"/>
      <c r="I195" s="214"/>
      <c r="L195" s="211"/>
      <c r="M195" s="215"/>
      <c r="N195" s="216"/>
      <c r="O195" s="216"/>
      <c r="P195" s="216"/>
      <c r="Q195" s="216"/>
      <c r="R195" s="216"/>
      <c r="S195" s="216"/>
      <c r="T195" s="217"/>
      <c r="AT195" s="212" t="s">
        <v>141</v>
      </c>
      <c r="AU195" s="212" t="s">
        <v>85</v>
      </c>
      <c r="AV195" s="210" t="s">
        <v>24</v>
      </c>
      <c r="AW195" s="210" t="s">
        <v>40</v>
      </c>
      <c r="AX195" s="210" t="s">
        <v>76</v>
      </c>
      <c r="AY195" s="212" t="s">
        <v>128</v>
      </c>
    </row>
    <row r="196" s="199" customFormat="true" ht="13.5" hidden="false" customHeight="false" outlineLevel="0" collapsed="false">
      <c r="B196" s="200"/>
      <c r="D196" s="195" t="s">
        <v>141</v>
      </c>
      <c r="E196" s="209"/>
      <c r="F196" s="218" t="s">
        <v>280</v>
      </c>
      <c r="H196" s="219" t="n">
        <v>9.72</v>
      </c>
      <c r="I196" s="205"/>
      <c r="L196" s="200"/>
      <c r="M196" s="206"/>
      <c r="N196" s="207"/>
      <c r="O196" s="207"/>
      <c r="P196" s="207"/>
      <c r="Q196" s="207"/>
      <c r="R196" s="207"/>
      <c r="S196" s="207"/>
      <c r="T196" s="208"/>
      <c r="AT196" s="209" t="s">
        <v>141</v>
      </c>
      <c r="AU196" s="209" t="s">
        <v>85</v>
      </c>
      <c r="AV196" s="199" t="s">
        <v>85</v>
      </c>
      <c r="AW196" s="199" t="s">
        <v>40</v>
      </c>
      <c r="AX196" s="199" t="s">
        <v>76</v>
      </c>
      <c r="AY196" s="209" t="s">
        <v>128</v>
      </c>
    </row>
    <row r="197" s="210" customFormat="true" ht="13.5" hidden="false" customHeight="false" outlineLevel="0" collapsed="false">
      <c r="B197" s="211"/>
      <c r="D197" s="195" t="s">
        <v>141</v>
      </c>
      <c r="E197" s="212"/>
      <c r="F197" s="213" t="s">
        <v>252</v>
      </c>
      <c r="H197" s="212"/>
      <c r="I197" s="214"/>
      <c r="L197" s="211"/>
      <c r="M197" s="215"/>
      <c r="N197" s="216"/>
      <c r="O197" s="216"/>
      <c r="P197" s="216"/>
      <c r="Q197" s="216"/>
      <c r="R197" s="216"/>
      <c r="S197" s="216"/>
      <c r="T197" s="217"/>
      <c r="AT197" s="212" t="s">
        <v>141</v>
      </c>
      <c r="AU197" s="212" t="s">
        <v>85</v>
      </c>
      <c r="AV197" s="210" t="s">
        <v>24</v>
      </c>
      <c r="AW197" s="210" t="s">
        <v>40</v>
      </c>
      <c r="AX197" s="210" t="s">
        <v>76</v>
      </c>
      <c r="AY197" s="212" t="s">
        <v>128</v>
      </c>
    </row>
    <row r="198" s="199" customFormat="true" ht="13.5" hidden="false" customHeight="false" outlineLevel="0" collapsed="false">
      <c r="B198" s="200"/>
      <c r="D198" s="195" t="s">
        <v>141</v>
      </c>
      <c r="E198" s="209"/>
      <c r="F198" s="218"/>
      <c r="H198" s="219" t="n">
        <v>0</v>
      </c>
      <c r="I198" s="205"/>
      <c r="L198" s="200"/>
      <c r="M198" s="206"/>
      <c r="N198" s="207"/>
      <c r="O198" s="207"/>
      <c r="P198" s="207"/>
      <c r="Q198" s="207"/>
      <c r="R198" s="207"/>
      <c r="S198" s="207"/>
      <c r="T198" s="208"/>
      <c r="AT198" s="209" t="s">
        <v>141</v>
      </c>
      <c r="AU198" s="209" t="s">
        <v>85</v>
      </c>
      <c r="AV198" s="199" t="s">
        <v>85</v>
      </c>
      <c r="AW198" s="199" t="s">
        <v>40</v>
      </c>
      <c r="AX198" s="199" t="s">
        <v>76</v>
      </c>
      <c r="AY198" s="209" t="s">
        <v>128</v>
      </c>
    </row>
    <row r="199" s="210" customFormat="true" ht="13.5" hidden="false" customHeight="false" outlineLevel="0" collapsed="false">
      <c r="B199" s="211"/>
      <c r="D199" s="195" t="s">
        <v>141</v>
      </c>
      <c r="E199" s="212"/>
      <c r="F199" s="213" t="s">
        <v>281</v>
      </c>
      <c r="H199" s="212"/>
      <c r="I199" s="214"/>
      <c r="L199" s="211"/>
      <c r="M199" s="215"/>
      <c r="N199" s="216"/>
      <c r="O199" s="216"/>
      <c r="P199" s="216"/>
      <c r="Q199" s="216"/>
      <c r="R199" s="216"/>
      <c r="S199" s="216"/>
      <c r="T199" s="217"/>
      <c r="AT199" s="212" t="s">
        <v>141</v>
      </c>
      <c r="AU199" s="212" t="s">
        <v>85</v>
      </c>
      <c r="AV199" s="210" t="s">
        <v>24</v>
      </c>
      <c r="AW199" s="210" t="s">
        <v>40</v>
      </c>
      <c r="AX199" s="210" t="s">
        <v>76</v>
      </c>
      <c r="AY199" s="212" t="s">
        <v>128</v>
      </c>
    </row>
    <row r="200" s="199" customFormat="true" ht="13.5" hidden="false" customHeight="false" outlineLevel="0" collapsed="false">
      <c r="B200" s="200"/>
      <c r="D200" s="195" t="s">
        <v>141</v>
      </c>
      <c r="E200" s="209"/>
      <c r="F200" s="218" t="s">
        <v>282</v>
      </c>
      <c r="H200" s="219" t="n">
        <v>81.6</v>
      </c>
      <c r="I200" s="205"/>
      <c r="L200" s="200"/>
      <c r="M200" s="206"/>
      <c r="N200" s="207"/>
      <c r="O200" s="207"/>
      <c r="P200" s="207"/>
      <c r="Q200" s="207"/>
      <c r="R200" s="207"/>
      <c r="S200" s="207"/>
      <c r="T200" s="208"/>
      <c r="AT200" s="209" t="s">
        <v>141</v>
      </c>
      <c r="AU200" s="209" t="s">
        <v>85</v>
      </c>
      <c r="AV200" s="199" t="s">
        <v>85</v>
      </c>
      <c r="AW200" s="199" t="s">
        <v>40</v>
      </c>
      <c r="AX200" s="199" t="s">
        <v>76</v>
      </c>
      <c r="AY200" s="209" t="s">
        <v>128</v>
      </c>
    </row>
    <row r="201" s="220" customFormat="true" ht="13.5" hidden="false" customHeight="false" outlineLevel="0" collapsed="false">
      <c r="B201" s="221"/>
      <c r="D201" s="201" t="s">
        <v>141</v>
      </c>
      <c r="E201" s="222"/>
      <c r="F201" s="223" t="s">
        <v>169</v>
      </c>
      <c r="H201" s="224" t="n">
        <v>91.32</v>
      </c>
      <c r="I201" s="225"/>
      <c r="L201" s="221"/>
      <c r="M201" s="226"/>
      <c r="N201" s="227"/>
      <c r="O201" s="227"/>
      <c r="P201" s="227"/>
      <c r="Q201" s="227"/>
      <c r="R201" s="227"/>
      <c r="S201" s="227"/>
      <c r="T201" s="228"/>
      <c r="AT201" s="229" t="s">
        <v>141</v>
      </c>
      <c r="AU201" s="229" t="s">
        <v>85</v>
      </c>
      <c r="AV201" s="220" t="s">
        <v>135</v>
      </c>
      <c r="AW201" s="220" t="s">
        <v>40</v>
      </c>
      <c r="AX201" s="220" t="s">
        <v>24</v>
      </c>
      <c r="AY201" s="229" t="s">
        <v>128</v>
      </c>
    </row>
    <row r="202" s="29" customFormat="true" ht="22.5" hidden="false" customHeight="true" outlineLevel="0" collapsed="false">
      <c r="B202" s="182"/>
      <c r="C202" s="183" t="s">
        <v>283</v>
      </c>
      <c r="D202" s="183" t="s">
        <v>130</v>
      </c>
      <c r="E202" s="184" t="s">
        <v>284</v>
      </c>
      <c r="F202" s="185" t="s">
        <v>285</v>
      </c>
      <c r="G202" s="186" t="s">
        <v>217</v>
      </c>
      <c r="H202" s="187" t="n">
        <v>91.32</v>
      </c>
      <c r="I202" s="188"/>
      <c r="J202" s="189" t="n">
        <f aca="false">ROUND(I202*H202,2)</f>
        <v>0</v>
      </c>
      <c r="K202" s="185" t="s">
        <v>134</v>
      </c>
      <c r="L202" s="30"/>
      <c r="M202" s="190"/>
      <c r="N202" s="191" t="s">
        <v>47</v>
      </c>
      <c r="O202" s="31"/>
      <c r="P202" s="192" t="n">
        <f aca="false">O202*H202</f>
        <v>0</v>
      </c>
      <c r="Q202" s="192" t="n">
        <v>0</v>
      </c>
      <c r="R202" s="192" t="n">
        <f aca="false">Q202*H202</f>
        <v>0</v>
      </c>
      <c r="S202" s="192" t="n">
        <v>0</v>
      </c>
      <c r="T202" s="193" t="n">
        <f aca="false">S202*H202</f>
        <v>0</v>
      </c>
      <c r="AR202" s="10" t="s">
        <v>135</v>
      </c>
      <c r="AT202" s="10" t="s">
        <v>130</v>
      </c>
      <c r="AU202" s="10" t="s">
        <v>85</v>
      </c>
      <c r="AY202" s="10" t="s">
        <v>128</v>
      </c>
      <c r="BE202" s="194" t="n">
        <f aca="false">IF(N202="základní",J202,0)</f>
        <v>0</v>
      </c>
      <c r="BF202" s="194" t="n">
        <f aca="false">IF(N202="snížená",J202,0)</f>
        <v>0</v>
      </c>
      <c r="BG202" s="194" t="n">
        <f aca="false">IF(N202="zákl. přenesená",J202,0)</f>
        <v>0</v>
      </c>
      <c r="BH202" s="194" t="n">
        <f aca="false">IF(N202="sníž. přenesená",J202,0)</f>
        <v>0</v>
      </c>
      <c r="BI202" s="194" t="n">
        <f aca="false">IF(N202="nulová",J202,0)</f>
        <v>0</v>
      </c>
      <c r="BJ202" s="10" t="s">
        <v>24</v>
      </c>
      <c r="BK202" s="194" t="n">
        <f aca="false">ROUND(I202*H202,2)</f>
        <v>0</v>
      </c>
      <c r="BL202" s="10" t="s">
        <v>135</v>
      </c>
      <c r="BM202" s="10" t="s">
        <v>286</v>
      </c>
    </row>
    <row r="203" s="29" customFormat="true" ht="27" hidden="false" customHeight="false" outlineLevel="0" collapsed="false">
      <c r="B203" s="30"/>
      <c r="D203" s="195" t="s">
        <v>137</v>
      </c>
      <c r="F203" s="196" t="s">
        <v>287</v>
      </c>
      <c r="I203" s="153"/>
      <c r="L203" s="30"/>
      <c r="M203" s="197"/>
      <c r="N203" s="31"/>
      <c r="O203" s="31"/>
      <c r="P203" s="31"/>
      <c r="Q203" s="31"/>
      <c r="R203" s="31"/>
      <c r="S203" s="31"/>
      <c r="T203" s="70"/>
      <c r="AT203" s="10" t="s">
        <v>137</v>
      </c>
      <c r="AU203" s="10" t="s">
        <v>85</v>
      </c>
    </row>
    <row r="204" s="29" customFormat="true" ht="162" hidden="false" customHeight="false" outlineLevel="0" collapsed="false">
      <c r="B204" s="30"/>
      <c r="D204" s="201" t="s">
        <v>139</v>
      </c>
      <c r="F204" s="232" t="s">
        <v>278</v>
      </c>
      <c r="I204" s="153"/>
      <c r="L204" s="30"/>
      <c r="M204" s="197"/>
      <c r="N204" s="31"/>
      <c r="O204" s="31"/>
      <c r="P204" s="31"/>
      <c r="Q204" s="31"/>
      <c r="R204" s="31"/>
      <c r="S204" s="31"/>
      <c r="T204" s="70"/>
      <c r="AT204" s="10" t="s">
        <v>139</v>
      </c>
      <c r="AU204" s="10" t="s">
        <v>85</v>
      </c>
    </row>
    <row r="205" s="29" customFormat="true" ht="22.5" hidden="false" customHeight="true" outlineLevel="0" collapsed="false">
      <c r="B205" s="182"/>
      <c r="C205" s="183" t="s">
        <v>288</v>
      </c>
      <c r="D205" s="183" t="s">
        <v>130</v>
      </c>
      <c r="E205" s="184" t="s">
        <v>289</v>
      </c>
      <c r="F205" s="185" t="s">
        <v>290</v>
      </c>
      <c r="G205" s="186" t="s">
        <v>217</v>
      </c>
      <c r="H205" s="187" t="n">
        <v>154</v>
      </c>
      <c r="I205" s="188"/>
      <c r="J205" s="189" t="n">
        <f aca="false">ROUND(I205*H205,2)</f>
        <v>0</v>
      </c>
      <c r="K205" s="185" t="s">
        <v>134</v>
      </c>
      <c r="L205" s="30"/>
      <c r="M205" s="190"/>
      <c r="N205" s="191" t="s">
        <v>47</v>
      </c>
      <c r="O205" s="31"/>
      <c r="P205" s="192" t="n">
        <f aca="false">O205*H205</f>
        <v>0</v>
      </c>
      <c r="Q205" s="192" t="n">
        <v>0</v>
      </c>
      <c r="R205" s="192" t="n">
        <f aca="false">Q205*H205</f>
        <v>0</v>
      </c>
      <c r="S205" s="192" t="n">
        <v>0</v>
      </c>
      <c r="T205" s="193" t="n">
        <f aca="false">S205*H205</f>
        <v>0</v>
      </c>
      <c r="AR205" s="10" t="s">
        <v>135</v>
      </c>
      <c r="AT205" s="10" t="s">
        <v>130</v>
      </c>
      <c r="AU205" s="10" t="s">
        <v>85</v>
      </c>
      <c r="AY205" s="10" t="s">
        <v>128</v>
      </c>
      <c r="BE205" s="194" t="n">
        <f aca="false">IF(N205="základní",J205,0)</f>
        <v>0</v>
      </c>
      <c r="BF205" s="194" t="n">
        <f aca="false">IF(N205="snížená",J205,0)</f>
        <v>0</v>
      </c>
      <c r="BG205" s="194" t="n">
        <f aca="false">IF(N205="zákl. přenesená",J205,0)</f>
        <v>0</v>
      </c>
      <c r="BH205" s="194" t="n">
        <f aca="false">IF(N205="sníž. přenesená",J205,0)</f>
        <v>0</v>
      </c>
      <c r="BI205" s="194" t="n">
        <f aca="false">IF(N205="nulová",J205,0)</f>
        <v>0</v>
      </c>
      <c r="BJ205" s="10" t="s">
        <v>24</v>
      </c>
      <c r="BK205" s="194" t="n">
        <f aca="false">ROUND(I205*H205,2)</f>
        <v>0</v>
      </c>
      <c r="BL205" s="10" t="s">
        <v>135</v>
      </c>
      <c r="BM205" s="10" t="s">
        <v>291</v>
      </c>
    </row>
    <row r="206" s="29" customFormat="true" ht="40.5" hidden="false" customHeight="false" outlineLevel="0" collapsed="false">
      <c r="B206" s="30"/>
      <c r="D206" s="195" t="s">
        <v>137</v>
      </c>
      <c r="F206" s="196" t="s">
        <v>292</v>
      </c>
      <c r="I206" s="153"/>
      <c r="L206" s="30"/>
      <c r="M206" s="197"/>
      <c r="N206" s="31"/>
      <c r="O206" s="31"/>
      <c r="P206" s="31"/>
      <c r="Q206" s="31"/>
      <c r="R206" s="31"/>
      <c r="S206" s="31"/>
      <c r="T206" s="70"/>
      <c r="AT206" s="10" t="s">
        <v>137</v>
      </c>
      <c r="AU206" s="10" t="s">
        <v>85</v>
      </c>
    </row>
    <row r="207" s="29" customFormat="true" ht="94.5" hidden="false" customHeight="false" outlineLevel="0" collapsed="false">
      <c r="B207" s="30"/>
      <c r="D207" s="195" t="s">
        <v>139</v>
      </c>
      <c r="F207" s="198" t="s">
        <v>293</v>
      </c>
      <c r="I207" s="153"/>
      <c r="L207" s="30"/>
      <c r="M207" s="197"/>
      <c r="N207" s="31"/>
      <c r="O207" s="31"/>
      <c r="P207" s="31"/>
      <c r="Q207" s="31"/>
      <c r="R207" s="31"/>
      <c r="S207" s="31"/>
      <c r="T207" s="70"/>
      <c r="AT207" s="10" t="s">
        <v>139</v>
      </c>
      <c r="AU207" s="10" t="s">
        <v>85</v>
      </c>
    </row>
    <row r="208" s="210" customFormat="true" ht="13.5" hidden="false" customHeight="false" outlineLevel="0" collapsed="false">
      <c r="B208" s="211"/>
      <c r="D208" s="195" t="s">
        <v>141</v>
      </c>
      <c r="E208" s="212"/>
      <c r="F208" s="213" t="s">
        <v>294</v>
      </c>
      <c r="H208" s="212"/>
      <c r="I208" s="214"/>
      <c r="L208" s="211"/>
      <c r="M208" s="215"/>
      <c r="N208" s="216"/>
      <c r="O208" s="216"/>
      <c r="P208" s="216"/>
      <c r="Q208" s="216"/>
      <c r="R208" s="216"/>
      <c r="S208" s="216"/>
      <c r="T208" s="217"/>
      <c r="AT208" s="212" t="s">
        <v>141</v>
      </c>
      <c r="AU208" s="212" t="s">
        <v>85</v>
      </c>
      <c r="AV208" s="210" t="s">
        <v>24</v>
      </c>
      <c r="AW208" s="210" t="s">
        <v>40</v>
      </c>
      <c r="AX208" s="210" t="s">
        <v>76</v>
      </c>
      <c r="AY208" s="212" t="s">
        <v>128</v>
      </c>
    </row>
    <row r="209" s="199" customFormat="true" ht="13.5" hidden="false" customHeight="false" outlineLevel="0" collapsed="false">
      <c r="B209" s="200"/>
      <c r="D209" s="201" t="s">
        <v>141</v>
      </c>
      <c r="E209" s="202"/>
      <c r="F209" s="203" t="s">
        <v>295</v>
      </c>
      <c r="H209" s="204" t="n">
        <v>154</v>
      </c>
      <c r="I209" s="205"/>
      <c r="L209" s="200"/>
      <c r="M209" s="206"/>
      <c r="N209" s="207"/>
      <c r="O209" s="207"/>
      <c r="P209" s="207"/>
      <c r="Q209" s="207"/>
      <c r="R209" s="207"/>
      <c r="S209" s="207"/>
      <c r="T209" s="208"/>
      <c r="AT209" s="209" t="s">
        <v>141</v>
      </c>
      <c r="AU209" s="209" t="s">
        <v>85</v>
      </c>
      <c r="AV209" s="199" t="s">
        <v>85</v>
      </c>
      <c r="AW209" s="199" t="s">
        <v>40</v>
      </c>
      <c r="AX209" s="199" t="s">
        <v>24</v>
      </c>
      <c r="AY209" s="209" t="s">
        <v>128</v>
      </c>
    </row>
    <row r="210" s="29" customFormat="true" ht="22.5" hidden="false" customHeight="true" outlineLevel="0" collapsed="false">
      <c r="B210" s="182"/>
      <c r="C210" s="183" t="s">
        <v>296</v>
      </c>
      <c r="D210" s="183" t="s">
        <v>130</v>
      </c>
      <c r="E210" s="184" t="s">
        <v>297</v>
      </c>
      <c r="F210" s="185" t="s">
        <v>298</v>
      </c>
      <c r="G210" s="186" t="s">
        <v>217</v>
      </c>
      <c r="H210" s="187" t="n">
        <v>241</v>
      </c>
      <c r="I210" s="188"/>
      <c r="J210" s="189" t="n">
        <f aca="false">ROUND(I210*H210,2)</f>
        <v>0</v>
      </c>
      <c r="K210" s="185" t="s">
        <v>134</v>
      </c>
      <c r="L210" s="30"/>
      <c r="M210" s="190"/>
      <c r="N210" s="191" t="s">
        <v>47</v>
      </c>
      <c r="O210" s="31"/>
      <c r="P210" s="192" t="n">
        <f aca="false">O210*H210</f>
        <v>0</v>
      </c>
      <c r="Q210" s="192" t="n">
        <v>0</v>
      </c>
      <c r="R210" s="192" t="n">
        <f aca="false">Q210*H210</f>
        <v>0</v>
      </c>
      <c r="S210" s="192" t="n">
        <v>0</v>
      </c>
      <c r="T210" s="193" t="n">
        <f aca="false">S210*H210</f>
        <v>0</v>
      </c>
      <c r="AR210" s="10" t="s">
        <v>135</v>
      </c>
      <c r="AT210" s="10" t="s">
        <v>130</v>
      </c>
      <c r="AU210" s="10" t="s">
        <v>85</v>
      </c>
      <c r="AY210" s="10" t="s">
        <v>128</v>
      </c>
      <c r="BE210" s="194" t="n">
        <f aca="false">IF(N210="základní",J210,0)</f>
        <v>0</v>
      </c>
      <c r="BF210" s="194" t="n">
        <f aca="false">IF(N210="snížená",J210,0)</f>
        <v>0</v>
      </c>
      <c r="BG210" s="194" t="n">
        <f aca="false">IF(N210="zákl. přenesená",J210,0)</f>
        <v>0</v>
      </c>
      <c r="BH210" s="194" t="n">
        <f aca="false">IF(N210="sníž. přenesená",J210,0)</f>
        <v>0</v>
      </c>
      <c r="BI210" s="194" t="n">
        <f aca="false">IF(N210="nulová",J210,0)</f>
        <v>0</v>
      </c>
      <c r="BJ210" s="10" t="s">
        <v>24</v>
      </c>
      <c r="BK210" s="194" t="n">
        <f aca="false">ROUND(I210*H210,2)</f>
        <v>0</v>
      </c>
      <c r="BL210" s="10" t="s">
        <v>135</v>
      </c>
      <c r="BM210" s="10" t="s">
        <v>299</v>
      </c>
    </row>
    <row r="211" s="29" customFormat="true" ht="40.5" hidden="false" customHeight="false" outlineLevel="0" collapsed="false">
      <c r="B211" s="30"/>
      <c r="D211" s="195" t="s">
        <v>137</v>
      </c>
      <c r="F211" s="196" t="s">
        <v>300</v>
      </c>
      <c r="I211" s="153"/>
      <c r="L211" s="30"/>
      <c r="M211" s="197"/>
      <c r="N211" s="31"/>
      <c r="O211" s="31"/>
      <c r="P211" s="31"/>
      <c r="Q211" s="31"/>
      <c r="R211" s="31"/>
      <c r="S211" s="31"/>
      <c r="T211" s="70"/>
      <c r="AT211" s="10" t="s">
        <v>137</v>
      </c>
      <c r="AU211" s="10" t="s">
        <v>85</v>
      </c>
    </row>
    <row r="212" s="29" customFormat="true" ht="162" hidden="false" customHeight="false" outlineLevel="0" collapsed="false">
      <c r="B212" s="30"/>
      <c r="D212" s="195" t="s">
        <v>139</v>
      </c>
      <c r="F212" s="198" t="s">
        <v>301</v>
      </c>
      <c r="I212" s="153"/>
      <c r="L212" s="30"/>
      <c r="M212" s="197"/>
      <c r="N212" s="31"/>
      <c r="O212" s="31"/>
      <c r="P212" s="31"/>
      <c r="Q212" s="31"/>
      <c r="R212" s="31"/>
      <c r="S212" s="31"/>
      <c r="T212" s="70"/>
      <c r="AT212" s="10" t="s">
        <v>139</v>
      </c>
      <c r="AU212" s="10" t="s">
        <v>85</v>
      </c>
    </row>
    <row r="213" s="210" customFormat="true" ht="13.5" hidden="false" customHeight="false" outlineLevel="0" collapsed="false">
      <c r="B213" s="211"/>
      <c r="D213" s="195" t="s">
        <v>141</v>
      </c>
      <c r="E213" s="212"/>
      <c r="F213" s="213" t="s">
        <v>302</v>
      </c>
      <c r="H213" s="212"/>
      <c r="I213" s="214"/>
      <c r="L213" s="211"/>
      <c r="M213" s="215"/>
      <c r="N213" s="216"/>
      <c r="O213" s="216"/>
      <c r="P213" s="216"/>
      <c r="Q213" s="216"/>
      <c r="R213" s="216"/>
      <c r="S213" s="216"/>
      <c r="T213" s="217"/>
      <c r="AT213" s="212" t="s">
        <v>141</v>
      </c>
      <c r="AU213" s="212" t="s">
        <v>85</v>
      </c>
      <c r="AV213" s="210" t="s">
        <v>24</v>
      </c>
      <c r="AW213" s="210" t="s">
        <v>40</v>
      </c>
      <c r="AX213" s="210" t="s">
        <v>76</v>
      </c>
      <c r="AY213" s="212" t="s">
        <v>128</v>
      </c>
    </row>
    <row r="214" s="199" customFormat="true" ht="13.5" hidden="false" customHeight="false" outlineLevel="0" collapsed="false">
      <c r="B214" s="200"/>
      <c r="D214" s="195" t="s">
        <v>141</v>
      </c>
      <c r="E214" s="209"/>
      <c r="F214" s="218" t="s">
        <v>303</v>
      </c>
      <c r="H214" s="219" t="n">
        <v>38</v>
      </c>
      <c r="I214" s="205"/>
      <c r="L214" s="200"/>
      <c r="M214" s="206"/>
      <c r="N214" s="207"/>
      <c r="O214" s="207"/>
      <c r="P214" s="207"/>
      <c r="Q214" s="207"/>
      <c r="R214" s="207"/>
      <c r="S214" s="207"/>
      <c r="T214" s="208"/>
      <c r="AT214" s="209" t="s">
        <v>141</v>
      </c>
      <c r="AU214" s="209" t="s">
        <v>85</v>
      </c>
      <c r="AV214" s="199" t="s">
        <v>85</v>
      </c>
      <c r="AW214" s="199" t="s">
        <v>40</v>
      </c>
      <c r="AX214" s="199" t="s">
        <v>76</v>
      </c>
      <c r="AY214" s="209" t="s">
        <v>128</v>
      </c>
    </row>
    <row r="215" s="199" customFormat="true" ht="13.5" hidden="false" customHeight="false" outlineLevel="0" collapsed="false">
      <c r="B215" s="200"/>
      <c r="D215" s="195" t="s">
        <v>141</v>
      </c>
      <c r="E215" s="209"/>
      <c r="F215" s="218" t="s">
        <v>304</v>
      </c>
      <c r="H215" s="219" t="n">
        <v>108</v>
      </c>
      <c r="I215" s="205"/>
      <c r="L215" s="200"/>
      <c r="M215" s="206"/>
      <c r="N215" s="207"/>
      <c r="O215" s="207"/>
      <c r="P215" s="207"/>
      <c r="Q215" s="207"/>
      <c r="R215" s="207"/>
      <c r="S215" s="207"/>
      <c r="T215" s="208"/>
      <c r="AT215" s="209" t="s">
        <v>141</v>
      </c>
      <c r="AU215" s="209" t="s">
        <v>85</v>
      </c>
      <c r="AV215" s="199" t="s">
        <v>85</v>
      </c>
      <c r="AW215" s="199" t="s">
        <v>40</v>
      </c>
      <c r="AX215" s="199" t="s">
        <v>76</v>
      </c>
      <c r="AY215" s="209" t="s">
        <v>128</v>
      </c>
    </row>
    <row r="216" s="199" customFormat="true" ht="13.5" hidden="false" customHeight="false" outlineLevel="0" collapsed="false">
      <c r="B216" s="200"/>
      <c r="D216" s="195" t="s">
        <v>141</v>
      </c>
      <c r="E216" s="209"/>
      <c r="F216" s="218" t="s">
        <v>305</v>
      </c>
      <c r="H216" s="219" t="n">
        <v>70</v>
      </c>
      <c r="I216" s="205"/>
      <c r="L216" s="200"/>
      <c r="M216" s="206"/>
      <c r="N216" s="207"/>
      <c r="O216" s="207"/>
      <c r="P216" s="207"/>
      <c r="Q216" s="207"/>
      <c r="R216" s="207"/>
      <c r="S216" s="207"/>
      <c r="T216" s="208"/>
      <c r="AT216" s="209" t="s">
        <v>141</v>
      </c>
      <c r="AU216" s="209" t="s">
        <v>85</v>
      </c>
      <c r="AV216" s="199" t="s">
        <v>85</v>
      </c>
      <c r="AW216" s="199" t="s">
        <v>40</v>
      </c>
      <c r="AX216" s="199" t="s">
        <v>76</v>
      </c>
      <c r="AY216" s="209" t="s">
        <v>128</v>
      </c>
    </row>
    <row r="217" s="199" customFormat="true" ht="13.5" hidden="false" customHeight="false" outlineLevel="0" collapsed="false">
      <c r="B217" s="200"/>
      <c r="D217" s="195" t="s">
        <v>141</v>
      </c>
      <c r="E217" s="209"/>
      <c r="F217" s="218" t="s">
        <v>306</v>
      </c>
      <c r="H217" s="219" t="n">
        <v>25</v>
      </c>
      <c r="I217" s="205"/>
      <c r="L217" s="200"/>
      <c r="M217" s="206"/>
      <c r="N217" s="207"/>
      <c r="O217" s="207"/>
      <c r="P217" s="207"/>
      <c r="Q217" s="207"/>
      <c r="R217" s="207"/>
      <c r="S217" s="207"/>
      <c r="T217" s="208"/>
      <c r="AT217" s="209" t="s">
        <v>141</v>
      </c>
      <c r="AU217" s="209" t="s">
        <v>85</v>
      </c>
      <c r="AV217" s="199" t="s">
        <v>85</v>
      </c>
      <c r="AW217" s="199" t="s">
        <v>40</v>
      </c>
      <c r="AX217" s="199" t="s">
        <v>76</v>
      </c>
      <c r="AY217" s="209" t="s">
        <v>128</v>
      </c>
    </row>
    <row r="218" s="220" customFormat="true" ht="13.5" hidden="false" customHeight="false" outlineLevel="0" collapsed="false">
      <c r="B218" s="221"/>
      <c r="D218" s="201" t="s">
        <v>141</v>
      </c>
      <c r="E218" s="222"/>
      <c r="F218" s="223" t="s">
        <v>169</v>
      </c>
      <c r="H218" s="224" t="n">
        <v>241</v>
      </c>
      <c r="I218" s="225"/>
      <c r="L218" s="221"/>
      <c r="M218" s="226"/>
      <c r="N218" s="227"/>
      <c r="O218" s="227"/>
      <c r="P218" s="227"/>
      <c r="Q218" s="227"/>
      <c r="R218" s="227"/>
      <c r="S218" s="227"/>
      <c r="T218" s="228"/>
      <c r="AT218" s="229" t="s">
        <v>141</v>
      </c>
      <c r="AU218" s="229" t="s">
        <v>85</v>
      </c>
      <c r="AV218" s="220" t="s">
        <v>135</v>
      </c>
      <c r="AW218" s="220" t="s">
        <v>40</v>
      </c>
      <c r="AX218" s="220" t="s">
        <v>24</v>
      </c>
      <c r="AY218" s="229" t="s">
        <v>128</v>
      </c>
    </row>
    <row r="219" s="29" customFormat="true" ht="22.5" hidden="false" customHeight="true" outlineLevel="0" collapsed="false">
      <c r="B219" s="182"/>
      <c r="C219" s="183" t="s">
        <v>307</v>
      </c>
      <c r="D219" s="183" t="s">
        <v>130</v>
      </c>
      <c r="E219" s="184" t="s">
        <v>308</v>
      </c>
      <c r="F219" s="185" t="s">
        <v>309</v>
      </c>
      <c r="G219" s="186" t="s">
        <v>217</v>
      </c>
      <c r="H219" s="187" t="n">
        <v>4</v>
      </c>
      <c r="I219" s="188"/>
      <c r="J219" s="189" t="n">
        <f aca="false">ROUND(I219*H219,2)</f>
        <v>0</v>
      </c>
      <c r="K219" s="185" t="s">
        <v>134</v>
      </c>
      <c r="L219" s="30"/>
      <c r="M219" s="190"/>
      <c r="N219" s="191" t="s">
        <v>47</v>
      </c>
      <c r="O219" s="31"/>
      <c r="P219" s="192" t="n">
        <f aca="false">O219*H219</f>
        <v>0</v>
      </c>
      <c r="Q219" s="192" t="n">
        <v>0</v>
      </c>
      <c r="R219" s="192" t="n">
        <f aca="false">Q219*H219</f>
        <v>0</v>
      </c>
      <c r="S219" s="192" t="n">
        <v>0</v>
      </c>
      <c r="T219" s="193" t="n">
        <f aca="false">S219*H219</f>
        <v>0</v>
      </c>
      <c r="AR219" s="10" t="s">
        <v>135</v>
      </c>
      <c r="AT219" s="10" t="s">
        <v>130</v>
      </c>
      <c r="AU219" s="10" t="s">
        <v>85</v>
      </c>
      <c r="AY219" s="10" t="s">
        <v>128</v>
      </c>
      <c r="BE219" s="194" t="n">
        <f aca="false">IF(N219="základní",J219,0)</f>
        <v>0</v>
      </c>
      <c r="BF219" s="194" t="n">
        <f aca="false">IF(N219="snížená",J219,0)</f>
        <v>0</v>
      </c>
      <c r="BG219" s="194" t="n">
        <f aca="false">IF(N219="zákl. přenesená",J219,0)</f>
        <v>0</v>
      </c>
      <c r="BH219" s="194" t="n">
        <f aca="false">IF(N219="sníž. přenesená",J219,0)</f>
        <v>0</v>
      </c>
      <c r="BI219" s="194" t="n">
        <f aca="false">IF(N219="nulová",J219,0)</f>
        <v>0</v>
      </c>
      <c r="BJ219" s="10" t="s">
        <v>24</v>
      </c>
      <c r="BK219" s="194" t="n">
        <f aca="false">ROUND(I219*H219,2)</f>
        <v>0</v>
      </c>
      <c r="BL219" s="10" t="s">
        <v>135</v>
      </c>
      <c r="BM219" s="10" t="s">
        <v>310</v>
      </c>
    </row>
    <row r="220" s="29" customFormat="true" ht="40.5" hidden="false" customHeight="false" outlineLevel="0" collapsed="false">
      <c r="B220" s="30"/>
      <c r="D220" s="195" t="s">
        <v>137</v>
      </c>
      <c r="F220" s="196" t="s">
        <v>311</v>
      </c>
      <c r="I220" s="153"/>
      <c r="L220" s="30"/>
      <c r="M220" s="197"/>
      <c r="N220" s="31"/>
      <c r="O220" s="31"/>
      <c r="P220" s="31"/>
      <c r="Q220" s="31"/>
      <c r="R220" s="31"/>
      <c r="S220" s="31"/>
      <c r="T220" s="70"/>
      <c r="AT220" s="10" t="s">
        <v>137</v>
      </c>
      <c r="AU220" s="10" t="s">
        <v>85</v>
      </c>
    </row>
    <row r="221" s="29" customFormat="true" ht="162" hidden="false" customHeight="false" outlineLevel="0" collapsed="false">
      <c r="B221" s="30"/>
      <c r="D221" s="195" t="s">
        <v>139</v>
      </c>
      <c r="F221" s="198" t="s">
        <v>301</v>
      </c>
      <c r="I221" s="153"/>
      <c r="L221" s="30"/>
      <c r="M221" s="197"/>
      <c r="N221" s="31"/>
      <c r="O221" s="31"/>
      <c r="P221" s="31"/>
      <c r="Q221" s="31"/>
      <c r="R221" s="31"/>
      <c r="S221" s="31"/>
      <c r="T221" s="70"/>
      <c r="AT221" s="10" t="s">
        <v>139</v>
      </c>
      <c r="AU221" s="10" t="s">
        <v>85</v>
      </c>
    </row>
    <row r="222" s="210" customFormat="true" ht="13.5" hidden="false" customHeight="false" outlineLevel="0" collapsed="false">
      <c r="B222" s="211"/>
      <c r="D222" s="195" t="s">
        <v>141</v>
      </c>
      <c r="E222" s="212"/>
      <c r="F222" s="213" t="s">
        <v>312</v>
      </c>
      <c r="H222" s="212"/>
      <c r="I222" s="214"/>
      <c r="L222" s="211"/>
      <c r="M222" s="215"/>
      <c r="N222" s="216"/>
      <c r="O222" s="216"/>
      <c r="P222" s="216"/>
      <c r="Q222" s="216"/>
      <c r="R222" s="216"/>
      <c r="S222" s="216"/>
      <c r="T222" s="217"/>
      <c r="AT222" s="212" t="s">
        <v>141</v>
      </c>
      <c r="AU222" s="212" t="s">
        <v>85</v>
      </c>
      <c r="AV222" s="210" t="s">
        <v>24</v>
      </c>
      <c r="AW222" s="210" t="s">
        <v>40</v>
      </c>
      <c r="AX222" s="210" t="s">
        <v>76</v>
      </c>
      <c r="AY222" s="212" t="s">
        <v>128</v>
      </c>
    </row>
    <row r="223" s="199" customFormat="true" ht="13.5" hidden="false" customHeight="false" outlineLevel="0" collapsed="false">
      <c r="B223" s="200"/>
      <c r="D223" s="195" t="s">
        <v>141</v>
      </c>
      <c r="E223" s="209"/>
      <c r="F223" s="218" t="s">
        <v>313</v>
      </c>
      <c r="H223" s="219" t="n">
        <v>29</v>
      </c>
      <c r="I223" s="205"/>
      <c r="L223" s="200"/>
      <c r="M223" s="206"/>
      <c r="N223" s="207"/>
      <c r="O223" s="207"/>
      <c r="P223" s="207"/>
      <c r="Q223" s="207"/>
      <c r="R223" s="207"/>
      <c r="S223" s="207"/>
      <c r="T223" s="208"/>
      <c r="AT223" s="209" t="s">
        <v>141</v>
      </c>
      <c r="AU223" s="209" t="s">
        <v>85</v>
      </c>
      <c r="AV223" s="199" t="s">
        <v>85</v>
      </c>
      <c r="AW223" s="199" t="s">
        <v>40</v>
      </c>
      <c r="AX223" s="199" t="s">
        <v>76</v>
      </c>
      <c r="AY223" s="209" t="s">
        <v>128</v>
      </c>
    </row>
    <row r="224" s="199" customFormat="true" ht="13.5" hidden="false" customHeight="false" outlineLevel="0" collapsed="false">
      <c r="B224" s="200"/>
      <c r="D224" s="195" t="s">
        <v>141</v>
      </c>
      <c r="E224" s="209"/>
      <c r="F224" s="218" t="s">
        <v>314</v>
      </c>
      <c r="H224" s="219" t="n">
        <v>-25</v>
      </c>
      <c r="I224" s="205"/>
      <c r="L224" s="200"/>
      <c r="M224" s="206"/>
      <c r="N224" s="207"/>
      <c r="O224" s="207"/>
      <c r="P224" s="207"/>
      <c r="Q224" s="207"/>
      <c r="R224" s="207"/>
      <c r="S224" s="207"/>
      <c r="T224" s="208"/>
      <c r="AT224" s="209" t="s">
        <v>141</v>
      </c>
      <c r="AU224" s="209" t="s">
        <v>85</v>
      </c>
      <c r="AV224" s="199" t="s">
        <v>85</v>
      </c>
      <c r="AW224" s="199" t="s">
        <v>40</v>
      </c>
      <c r="AX224" s="199" t="s">
        <v>76</v>
      </c>
      <c r="AY224" s="209" t="s">
        <v>128</v>
      </c>
    </row>
    <row r="225" s="220" customFormat="true" ht="13.5" hidden="false" customHeight="false" outlineLevel="0" collapsed="false">
      <c r="B225" s="221"/>
      <c r="D225" s="195" t="s">
        <v>141</v>
      </c>
      <c r="E225" s="229"/>
      <c r="F225" s="233" t="s">
        <v>169</v>
      </c>
      <c r="H225" s="234" t="n">
        <v>4</v>
      </c>
      <c r="I225" s="225"/>
      <c r="L225" s="221"/>
      <c r="M225" s="226"/>
      <c r="N225" s="227"/>
      <c r="O225" s="227"/>
      <c r="P225" s="227"/>
      <c r="Q225" s="227"/>
      <c r="R225" s="227"/>
      <c r="S225" s="227"/>
      <c r="T225" s="228"/>
      <c r="AT225" s="229" t="s">
        <v>141</v>
      </c>
      <c r="AU225" s="229" t="s">
        <v>85</v>
      </c>
      <c r="AV225" s="220" t="s">
        <v>135</v>
      </c>
      <c r="AW225" s="220" t="s">
        <v>40</v>
      </c>
      <c r="AX225" s="220" t="s">
        <v>24</v>
      </c>
      <c r="AY225" s="229" t="s">
        <v>128</v>
      </c>
    </row>
    <row r="226" s="210" customFormat="true" ht="13.5" hidden="false" customHeight="false" outlineLevel="0" collapsed="false">
      <c r="B226" s="211"/>
      <c r="D226" s="201" t="s">
        <v>141</v>
      </c>
      <c r="E226" s="230"/>
      <c r="F226" s="231" t="s">
        <v>315</v>
      </c>
      <c r="H226" s="230"/>
      <c r="I226" s="214"/>
      <c r="L226" s="211"/>
      <c r="M226" s="215"/>
      <c r="N226" s="216"/>
      <c r="O226" s="216"/>
      <c r="P226" s="216"/>
      <c r="Q226" s="216"/>
      <c r="R226" s="216"/>
      <c r="S226" s="216"/>
      <c r="T226" s="217"/>
      <c r="AT226" s="212" t="s">
        <v>141</v>
      </c>
      <c r="AU226" s="212" t="s">
        <v>85</v>
      </c>
      <c r="AV226" s="210" t="s">
        <v>24</v>
      </c>
      <c r="AW226" s="210" t="s">
        <v>40</v>
      </c>
      <c r="AX226" s="210" t="s">
        <v>76</v>
      </c>
      <c r="AY226" s="212" t="s">
        <v>128</v>
      </c>
    </row>
    <row r="227" s="29" customFormat="true" ht="22.5" hidden="false" customHeight="true" outlineLevel="0" collapsed="false">
      <c r="B227" s="182"/>
      <c r="C227" s="183" t="s">
        <v>316</v>
      </c>
      <c r="D227" s="183" t="s">
        <v>130</v>
      </c>
      <c r="E227" s="184" t="s">
        <v>317</v>
      </c>
      <c r="F227" s="185" t="s">
        <v>318</v>
      </c>
      <c r="G227" s="186" t="s">
        <v>217</v>
      </c>
      <c r="H227" s="187" t="n">
        <v>238</v>
      </c>
      <c r="I227" s="188"/>
      <c r="J227" s="189" t="n">
        <f aca="false">ROUND(I227*H227,2)</f>
        <v>0</v>
      </c>
      <c r="K227" s="185" t="s">
        <v>134</v>
      </c>
      <c r="L227" s="30"/>
      <c r="M227" s="190"/>
      <c r="N227" s="191" t="s">
        <v>47</v>
      </c>
      <c r="O227" s="31"/>
      <c r="P227" s="192" t="n">
        <f aca="false">O227*H227</f>
        <v>0</v>
      </c>
      <c r="Q227" s="192" t="n">
        <v>0</v>
      </c>
      <c r="R227" s="192" t="n">
        <f aca="false">Q227*H227</f>
        <v>0</v>
      </c>
      <c r="S227" s="192" t="n">
        <v>0</v>
      </c>
      <c r="T227" s="193" t="n">
        <f aca="false">S227*H227</f>
        <v>0</v>
      </c>
      <c r="AR227" s="10" t="s">
        <v>135</v>
      </c>
      <c r="AT227" s="10" t="s">
        <v>130</v>
      </c>
      <c r="AU227" s="10" t="s">
        <v>85</v>
      </c>
      <c r="AY227" s="10" t="s">
        <v>128</v>
      </c>
      <c r="BE227" s="194" t="n">
        <f aca="false">IF(N227="základní",J227,0)</f>
        <v>0</v>
      </c>
      <c r="BF227" s="194" t="n">
        <f aca="false">IF(N227="snížená",J227,0)</f>
        <v>0</v>
      </c>
      <c r="BG227" s="194" t="n">
        <f aca="false">IF(N227="zákl. přenesená",J227,0)</f>
        <v>0</v>
      </c>
      <c r="BH227" s="194" t="n">
        <f aca="false">IF(N227="sníž. přenesená",J227,0)</f>
        <v>0</v>
      </c>
      <c r="BI227" s="194" t="n">
        <f aca="false">IF(N227="nulová",J227,0)</f>
        <v>0</v>
      </c>
      <c r="BJ227" s="10" t="s">
        <v>24</v>
      </c>
      <c r="BK227" s="194" t="n">
        <f aca="false">ROUND(I227*H227,2)</f>
        <v>0</v>
      </c>
      <c r="BL227" s="10" t="s">
        <v>135</v>
      </c>
      <c r="BM227" s="10" t="s">
        <v>319</v>
      </c>
    </row>
    <row r="228" s="29" customFormat="true" ht="40.5" hidden="false" customHeight="false" outlineLevel="0" collapsed="false">
      <c r="B228" s="30"/>
      <c r="D228" s="195" t="s">
        <v>137</v>
      </c>
      <c r="F228" s="196" t="s">
        <v>320</v>
      </c>
      <c r="I228" s="153"/>
      <c r="L228" s="30"/>
      <c r="M228" s="197"/>
      <c r="N228" s="31"/>
      <c r="O228" s="31"/>
      <c r="P228" s="31"/>
      <c r="Q228" s="31"/>
      <c r="R228" s="31"/>
      <c r="S228" s="31"/>
      <c r="T228" s="70"/>
      <c r="AT228" s="10" t="s">
        <v>137</v>
      </c>
      <c r="AU228" s="10" t="s">
        <v>85</v>
      </c>
    </row>
    <row r="229" s="29" customFormat="true" ht="162" hidden="false" customHeight="false" outlineLevel="0" collapsed="false">
      <c r="B229" s="30"/>
      <c r="D229" s="195" t="s">
        <v>139</v>
      </c>
      <c r="F229" s="198" t="s">
        <v>301</v>
      </c>
      <c r="I229" s="153"/>
      <c r="L229" s="30"/>
      <c r="M229" s="197"/>
      <c r="N229" s="31"/>
      <c r="O229" s="31"/>
      <c r="P229" s="31"/>
      <c r="Q229" s="31"/>
      <c r="R229" s="31"/>
      <c r="S229" s="31"/>
      <c r="T229" s="70"/>
      <c r="AT229" s="10" t="s">
        <v>139</v>
      </c>
      <c r="AU229" s="10" t="s">
        <v>85</v>
      </c>
    </row>
    <row r="230" s="210" customFormat="true" ht="13.5" hidden="false" customHeight="false" outlineLevel="0" collapsed="false">
      <c r="B230" s="211"/>
      <c r="D230" s="195" t="s">
        <v>141</v>
      </c>
      <c r="E230" s="212"/>
      <c r="F230" s="213" t="s">
        <v>321</v>
      </c>
      <c r="H230" s="212"/>
      <c r="I230" s="214"/>
      <c r="L230" s="211"/>
      <c r="M230" s="215"/>
      <c r="N230" s="216"/>
      <c r="O230" s="216"/>
      <c r="P230" s="216"/>
      <c r="Q230" s="216"/>
      <c r="R230" s="216"/>
      <c r="S230" s="216"/>
      <c r="T230" s="217"/>
      <c r="AT230" s="212" t="s">
        <v>141</v>
      </c>
      <c r="AU230" s="212" t="s">
        <v>85</v>
      </c>
      <c r="AV230" s="210" t="s">
        <v>24</v>
      </c>
      <c r="AW230" s="210" t="s">
        <v>40</v>
      </c>
      <c r="AX230" s="210" t="s">
        <v>76</v>
      </c>
      <c r="AY230" s="212" t="s">
        <v>128</v>
      </c>
    </row>
    <row r="231" s="199" customFormat="true" ht="13.5" hidden="false" customHeight="false" outlineLevel="0" collapsed="false">
      <c r="B231" s="200"/>
      <c r="D231" s="195" t="s">
        <v>141</v>
      </c>
      <c r="E231" s="209"/>
      <c r="F231" s="218" t="s">
        <v>322</v>
      </c>
      <c r="H231" s="219" t="n">
        <v>346</v>
      </c>
      <c r="I231" s="205"/>
      <c r="L231" s="200"/>
      <c r="M231" s="206"/>
      <c r="N231" s="207"/>
      <c r="O231" s="207"/>
      <c r="P231" s="207"/>
      <c r="Q231" s="207"/>
      <c r="R231" s="207"/>
      <c r="S231" s="207"/>
      <c r="T231" s="208"/>
      <c r="AT231" s="209" t="s">
        <v>141</v>
      </c>
      <c r="AU231" s="209" t="s">
        <v>85</v>
      </c>
      <c r="AV231" s="199" t="s">
        <v>85</v>
      </c>
      <c r="AW231" s="199" t="s">
        <v>40</v>
      </c>
      <c r="AX231" s="199" t="s">
        <v>76</v>
      </c>
      <c r="AY231" s="209" t="s">
        <v>128</v>
      </c>
    </row>
    <row r="232" s="199" customFormat="true" ht="13.5" hidden="false" customHeight="false" outlineLevel="0" collapsed="false">
      <c r="B232" s="200"/>
      <c r="D232" s="195" t="s">
        <v>141</v>
      </c>
      <c r="E232" s="209"/>
      <c r="F232" s="218" t="s">
        <v>323</v>
      </c>
      <c r="H232" s="219" t="n">
        <v>-19</v>
      </c>
      <c r="I232" s="205"/>
      <c r="L232" s="200"/>
      <c r="M232" s="206"/>
      <c r="N232" s="207"/>
      <c r="O232" s="207"/>
      <c r="P232" s="207"/>
      <c r="Q232" s="207"/>
      <c r="R232" s="207"/>
      <c r="S232" s="207"/>
      <c r="T232" s="208"/>
      <c r="AT232" s="209" t="s">
        <v>141</v>
      </c>
      <c r="AU232" s="209" t="s">
        <v>85</v>
      </c>
      <c r="AV232" s="199" t="s">
        <v>85</v>
      </c>
      <c r="AW232" s="199" t="s">
        <v>40</v>
      </c>
      <c r="AX232" s="199" t="s">
        <v>76</v>
      </c>
      <c r="AY232" s="209" t="s">
        <v>128</v>
      </c>
    </row>
    <row r="233" s="199" customFormat="true" ht="13.5" hidden="false" customHeight="false" outlineLevel="0" collapsed="false">
      <c r="B233" s="200"/>
      <c r="D233" s="195" t="s">
        <v>141</v>
      </c>
      <c r="E233" s="209"/>
      <c r="F233" s="218" t="s">
        <v>324</v>
      </c>
      <c r="H233" s="219" t="n">
        <v>-54</v>
      </c>
      <c r="I233" s="205"/>
      <c r="L233" s="200"/>
      <c r="M233" s="206"/>
      <c r="N233" s="207"/>
      <c r="O233" s="207"/>
      <c r="P233" s="207"/>
      <c r="Q233" s="207"/>
      <c r="R233" s="207"/>
      <c r="S233" s="207"/>
      <c r="T233" s="208"/>
      <c r="AT233" s="209" t="s">
        <v>141</v>
      </c>
      <c r="AU233" s="209" t="s">
        <v>85</v>
      </c>
      <c r="AV233" s="199" t="s">
        <v>85</v>
      </c>
      <c r="AW233" s="199" t="s">
        <v>40</v>
      </c>
      <c r="AX233" s="199" t="s">
        <v>76</v>
      </c>
      <c r="AY233" s="209" t="s">
        <v>128</v>
      </c>
    </row>
    <row r="234" s="199" customFormat="true" ht="13.5" hidden="false" customHeight="false" outlineLevel="0" collapsed="false">
      <c r="B234" s="200"/>
      <c r="D234" s="195" t="s">
        <v>141</v>
      </c>
      <c r="E234" s="209"/>
      <c r="F234" s="218" t="s">
        <v>325</v>
      </c>
      <c r="H234" s="219" t="n">
        <v>-35</v>
      </c>
      <c r="I234" s="205"/>
      <c r="L234" s="200"/>
      <c r="M234" s="206"/>
      <c r="N234" s="207"/>
      <c r="O234" s="207"/>
      <c r="P234" s="207"/>
      <c r="Q234" s="207"/>
      <c r="R234" s="207"/>
      <c r="S234" s="207"/>
      <c r="T234" s="208"/>
      <c r="AT234" s="209" t="s">
        <v>141</v>
      </c>
      <c r="AU234" s="209" t="s">
        <v>85</v>
      </c>
      <c r="AV234" s="199" t="s">
        <v>85</v>
      </c>
      <c r="AW234" s="199" t="s">
        <v>40</v>
      </c>
      <c r="AX234" s="199" t="s">
        <v>76</v>
      </c>
      <c r="AY234" s="209" t="s">
        <v>128</v>
      </c>
    </row>
    <row r="235" s="220" customFormat="true" ht="13.5" hidden="false" customHeight="false" outlineLevel="0" collapsed="false">
      <c r="B235" s="221"/>
      <c r="D235" s="195" t="s">
        <v>141</v>
      </c>
      <c r="E235" s="229"/>
      <c r="F235" s="233" t="s">
        <v>169</v>
      </c>
      <c r="H235" s="234" t="n">
        <v>238</v>
      </c>
      <c r="I235" s="225"/>
      <c r="L235" s="221"/>
      <c r="M235" s="226"/>
      <c r="N235" s="227"/>
      <c r="O235" s="227"/>
      <c r="P235" s="227"/>
      <c r="Q235" s="227"/>
      <c r="R235" s="227"/>
      <c r="S235" s="227"/>
      <c r="T235" s="228"/>
      <c r="AT235" s="229" t="s">
        <v>141</v>
      </c>
      <c r="AU235" s="229" t="s">
        <v>85</v>
      </c>
      <c r="AV235" s="220" t="s">
        <v>135</v>
      </c>
      <c r="AW235" s="220" t="s">
        <v>40</v>
      </c>
      <c r="AX235" s="220" t="s">
        <v>24</v>
      </c>
      <c r="AY235" s="229" t="s">
        <v>128</v>
      </c>
    </row>
    <row r="236" s="210" customFormat="true" ht="13.5" hidden="false" customHeight="false" outlineLevel="0" collapsed="false">
      <c r="B236" s="211"/>
      <c r="D236" s="201" t="s">
        <v>141</v>
      </c>
      <c r="E236" s="230"/>
      <c r="F236" s="231" t="s">
        <v>326</v>
      </c>
      <c r="H236" s="230"/>
      <c r="I236" s="214"/>
      <c r="L236" s="211"/>
      <c r="M236" s="215"/>
      <c r="N236" s="216"/>
      <c r="O236" s="216"/>
      <c r="P236" s="216"/>
      <c r="Q236" s="216"/>
      <c r="R236" s="216"/>
      <c r="S236" s="216"/>
      <c r="T236" s="217"/>
      <c r="AT236" s="212" t="s">
        <v>141</v>
      </c>
      <c r="AU236" s="212" t="s">
        <v>85</v>
      </c>
      <c r="AV236" s="210" t="s">
        <v>24</v>
      </c>
      <c r="AW236" s="210" t="s">
        <v>40</v>
      </c>
      <c r="AX236" s="210" t="s">
        <v>76</v>
      </c>
      <c r="AY236" s="212" t="s">
        <v>128</v>
      </c>
    </row>
    <row r="237" s="29" customFormat="true" ht="22.5" hidden="false" customHeight="true" outlineLevel="0" collapsed="false">
      <c r="B237" s="182"/>
      <c r="C237" s="183" t="s">
        <v>327</v>
      </c>
      <c r="D237" s="183" t="s">
        <v>130</v>
      </c>
      <c r="E237" s="184" t="s">
        <v>328</v>
      </c>
      <c r="F237" s="185" t="s">
        <v>329</v>
      </c>
      <c r="G237" s="186" t="s">
        <v>217</v>
      </c>
      <c r="H237" s="187" t="n">
        <v>133</v>
      </c>
      <c r="I237" s="188"/>
      <c r="J237" s="189" t="n">
        <f aca="false">ROUND(I237*H237,2)</f>
        <v>0</v>
      </c>
      <c r="K237" s="185" t="s">
        <v>134</v>
      </c>
      <c r="L237" s="30"/>
      <c r="M237" s="190"/>
      <c r="N237" s="191" t="s">
        <v>47</v>
      </c>
      <c r="O237" s="31"/>
      <c r="P237" s="192" t="n">
        <f aca="false">O237*H237</f>
        <v>0</v>
      </c>
      <c r="Q237" s="192" t="n">
        <v>0</v>
      </c>
      <c r="R237" s="192" t="n">
        <f aca="false">Q237*H237</f>
        <v>0</v>
      </c>
      <c r="S237" s="192" t="n">
        <v>0</v>
      </c>
      <c r="T237" s="193" t="n">
        <f aca="false">S237*H237</f>
        <v>0</v>
      </c>
      <c r="AR237" s="10" t="s">
        <v>135</v>
      </c>
      <c r="AT237" s="10" t="s">
        <v>130</v>
      </c>
      <c r="AU237" s="10" t="s">
        <v>85</v>
      </c>
      <c r="AY237" s="10" t="s">
        <v>128</v>
      </c>
      <c r="BE237" s="194" t="n">
        <f aca="false">IF(N237="základní",J237,0)</f>
        <v>0</v>
      </c>
      <c r="BF237" s="194" t="n">
        <f aca="false">IF(N237="snížená",J237,0)</f>
        <v>0</v>
      </c>
      <c r="BG237" s="194" t="n">
        <f aca="false">IF(N237="zákl. přenesená",J237,0)</f>
        <v>0</v>
      </c>
      <c r="BH237" s="194" t="n">
        <f aca="false">IF(N237="sníž. přenesená",J237,0)</f>
        <v>0</v>
      </c>
      <c r="BI237" s="194" t="n">
        <f aca="false">IF(N237="nulová",J237,0)</f>
        <v>0</v>
      </c>
      <c r="BJ237" s="10" t="s">
        <v>24</v>
      </c>
      <c r="BK237" s="194" t="n">
        <f aca="false">ROUND(I237*H237,2)</f>
        <v>0</v>
      </c>
      <c r="BL237" s="10" t="s">
        <v>135</v>
      </c>
      <c r="BM237" s="10" t="s">
        <v>330</v>
      </c>
    </row>
    <row r="238" s="29" customFormat="true" ht="27" hidden="false" customHeight="false" outlineLevel="0" collapsed="false">
      <c r="B238" s="30"/>
      <c r="D238" s="195" t="s">
        <v>137</v>
      </c>
      <c r="F238" s="196" t="s">
        <v>331</v>
      </c>
      <c r="I238" s="153"/>
      <c r="L238" s="30"/>
      <c r="M238" s="197"/>
      <c r="N238" s="31"/>
      <c r="O238" s="31"/>
      <c r="P238" s="31"/>
      <c r="Q238" s="31"/>
      <c r="R238" s="31"/>
      <c r="S238" s="31"/>
      <c r="T238" s="70"/>
      <c r="AT238" s="10" t="s">
        <v>137</v>
      </c>
      <c r="AU238" s="10" t="s">
        <v>85</v>
      </c>
    </row>
    <row r="239" s="29" customFormat="true" ht="148.5" hidden="false" customHeight="false" outlineLevel="0" collapsed="false">
      <c r="B239" s="30"/>
      <c r="D239" s="195" t="s">
        <v>139</v>
      </c>
      <c r="F239" s="198" t="s">
        <v>332</v>
      </c>
      <c r="I239" s="153"/>
      <c r="L239" s="30"/>
      <c r="M239" s="197"/>
      <c r="N239" s="31"/>
      <c r="O239" s="31"/>
      <c r="P239" s="31"/>
      <c r="Q239" s="31"/>
      <c r="R239" s="31"/>
      <c r="S239" s="31"/>
      <c r="T239" s="70"/>
      <c r="AT239" s="10" t="s">
        <v>139</v>
      </c>
      <c r="AU239" s="10" t="s">
        <v>85</v>
      </c>
    </row>
    <row r="240" s="210" customFormat="true" ht="13.5" hidden="false" customHeight="false" outlineLevel="0" collapsed="false">
      <c r="B240" s="211"/>
      <c r="D240" s="195" t="s">
        <v>141</v>
      </c>
      <c r="E240" s="212"/>
      <c r="F240" s="213" t="s">
        <v>333</v>
      </c>
      <c r="H240" s="212"/>
      <c r="I240" s="214"/>
      <c r="L240" s="211"/>
      <c r="M240" s="215"/>
      <c r="N240" s="216"/>
      <c r="O240" s="216"/>
      <c r="P240" s="216"/>
      <c r="Q240" s="216"/>
      <c r="R240" s="216"/>
      <c r="S240" s="216"/>
      <c r="T240" s="217"/>
      <c r="AT240" s="212" t="s">
        <v>141</v>
      </c>
      <c r="AU240" s="212" t="s">
        <v>85</v>
      </c>
      <c r="AV240" s="210" t="s">
        <v>24</v>
      </c>
      <c r="AW240" s="210" t="s">
        <v>40</v>
      </c>
      <c r="AX240" s="210" t="s">
        <v>76</v>
      </c>
      <c r="AY240" s="212" t="s">
        <v>128</v>
      </c>
    </row>
    <row r="241" s="199" customFormat="true" ht="13.5" hidden="false" customHeight="false" outlineLevel="0" collapsed="false">
      <c r="B241" s="200"/>
      <c r="D241" s="195" t="s">
        <v>141</v>
      </c>
      <c r="E241" s="209"/>
      <c r="F241" s="218" t="s">
        <v>334</v>
      </c>
      <c r="H241" s="219" t="n">
        <v>19</v>
      </c>
      <c r="I241" s="205"/>
      <c r="L241" s="200"/>
      <c r="M241" s="206"/>
      <c r="N241" s="207"/>
      <c r="O241" s="207"/>
      <c r="P241" s="207"/>
      <c r="Q241" s="207"/>
      <c r="R241" s="207"/>
      <c r="S241" s="207"/>
      <c r="T241" s="208"/>
      <c r="AT241" s="209" t="s">
        <v>141</v>
      </c>
      <c r="AU241" s="209" t="s">
        <v>85</v>
      </c>
      <c r="AV241" s="199" t="s">
        <v>85</v>
      </c>
      <c r="AW241" s="199" t="s">
        <v>40</v>
      </c>
      <c r="AX241" s="199" t="s">
        <v>76</v>
      </c>
      <c r="AY241" s="209" t="s">
        <v>128</v>
      </c>
    </row>
    <row r="242" s="199" customFormat="true" ht="13.5" hidden="false" customHeight="false" outlineLevel="0" collapsed="false">
      <c r="B242" s="200"/>
      <c r="D242" s="195" t="s">
        <v>141</v>
      </c>
      <c r="E242" s="209"/>
      <c r="F242" s="218" t="s">
        <v>335</v>
      </c>
      <c r="H242" s="219" t="n">
        <v>54</v>
      </c>
      <c r="I242" s="205"/>
      <c r="L242" s="200"/>
      <c r="M242" s="206"/>
      <c r="N242" s="207"/>
      <c r="O242" s="207"/>
      <c r="P242" s="207"/>
      <c r="Q242" s="207"/>
      <c r="R242" s="207"/>
      <c r="S242" s="207"/>
      <c r="T242" s="208"/>
      <c r="AT242" s="209" t="s">
        <v>141</v>
      </c>
      <c r="AU242" s="209" t="s">
        <v>85</v>
      </c>
      <c r="AV242" s="199" t="s">
        <v>85</v>
      </c>
      <c r="AW242" s="199" t="s">
        <v>40</v>
      </c>
      <c r="AX242" s="199" t="s">
        <v>76</v>
      </c>
      <c r="AY242" s="209" t="s">
        <v>128</v>
      </c>
    </row>
    <row r="243" s="199" customFormat="true" ht="13.5" hidden="false" customHeight="false" outlineLevel="0" collapsed="false">
      <c r="B243" s="200"/>
      <c r="D243" s="195" t="s">
        <v>141</v>
      </c>
      <c r="E243" s="209"/>
      <c r="F243" s="218" t="s">
        <v>336</v>
      </c>
      <c r="H243" s="219" t="n">
        <v>35</v>
      </c>
      <c r="I243" s="205"/>
      <c r="L243" s="200"/>
      <c r="M243" s="206"/>
      <c r="N243" s="207"/>
      <c r="O243" s="207"/>
      <c r="P243" s="207"/>
      <c r="Q243" s="207"/>
      <c r="R243" s="207"/>
      <c r="S243" s="207"/>
      <c r="T243" s="208"/>
      <c r="AT243" s="209" t="s">
        <v>141</v>
      </c>
      <c r="AU243" s="209" t="s">
        <v>85</v>
      </c>
      <c r="AV243" s="199" t="s">
        <v>85</v>
      </c>
      <c r="AW243" s="199" t="s">
        <v>40</v>
      </c>
      <c r="AX243" s="199" t="s">
        <v>76</v>
      </c>
      <c r="AY243" s="209" t="s">
        <v>128</v>
      </c>
    </row>
    <row r="244" s="199" customFormat="true" ht="13.5" hidden="false" customHeight="false" outlineLevel="0" collapsed="false">
      <c r="B244" s="200"/>
      <c r="D244" s="195" t="s">
        <v>141</v>
      </c>
      <c r="E244" s="209"/>
      <c r="F244" s="218" t="s">
        <v>337</v>
      </c>
      <c r="H244" s="219" t="n">
        <v>25</v>
      </c>
      <c r="I244" s="205"/>
      <c r="L244" s="200"/>
      <c r="M244" s="206"/>
      <c r="N244" s="207"/>
      <c r="O244" s="207"/>
      <c r="P244" s="207"/>
      <c r="Q244" s="207"/>
      <c r="R244" s="207"/>
      <c r="S244" s="207"/>
      <c r="T244" s="208"/>
      <c r="AT244" s="209" t="s">
        <v>141</v>
      </c>
      <c r="AU244" s="209" t="s">
        <v>85</v>
      </c>
      <c r="AV244" s="199" t="s">
        <v>85</v>
      </c>
      <c r="AW244" s="199" t="s">
        <v>40</v>
      </c>
      <c r="AX244" s="199" t="s">
        <v>76</v>
      </c>
      <c r="AY244" s="209" t="s">
        <v>128</v>
      </c>
    </row>
    <row r="245" s="220" customFormat="true" ht="13.5" hidden="false" customHeight="false" outlineLevel="0" collapsed="false">
      <c r="B245" s="221"/>
      <c r="D245" s="201" t="s">
        <v>141</v>
      </c>
      <c r="E245" s="222"/>
      <c r="F245" s="223" t="s">
        <v>169</v>
      </c>
      <c r="H245" s="224" t="n">
        <v>133</v>
      </c>
      <c r="I245" s="225"/>
      <c r="L245" s="221"/>
      <c r="M245" s="226"/>
      <c r="N245" s="227"/>
      <c r="O245" s="227"/>
      <c r="P245" s="227"/>
      <c r="Q245" s="227"/>
      <c r="R245" s="227"/>
      <c r="S245" s="227"/>
      <c r="T245" s="228"/>
      <c r="AT245" s="229" t="s">
        <v>141</v>
      </c>
      <c r="AU245" s="229" t="s">
        <v>85</v>
      </c>
      <c r="AV245" s="220" t="s">
        <v>135</v>
      </c>
      <c r="AW245" s="220" t="s">
        <v>40</v>
      </c>
      <c r="AX245" s="220" t="s">
        <v>24</v>
      </c>
      <c r="AY245" s="229" t="s">
        <v>128</v>
      </c>
    </row>
    <row r="246" s="29" customFormat="true" ht="22.5" hidden="false" customHeight="true" outlineLevel="0" collapsed="false">
      <c r="B246" s="182"/>
      <c r="C246" s="183" t="s">
        <v>338</v>
      </c>
      <c r="D246" s="183" t="s">
        <v>130</v>
      </c>
      <c r="E246" s="184" t="s">
        <v>339</v>
      </c>
      <c r="F246" s="185" t="s">
        <v>340</v>
      </c>
      <c r="G246" s="186" t="s">
        <v>217</v>
      </c>
      <c r="H246" s="187" t="n">
        <v>375</v>
      </c>
      <c r="I246" s="188"/>
      <c r="J246" s="189" t="n">
        <f aca="false">ROUND(I246*H246,2)</f>
        <v>0</v>
      </c>
      <c r="K246" s="185" t="s">
        <v>134</v>
      </c>
      <c r="L246" s="30"/>
      <c r="M246" s="190"/>
      <c r="N246" s="191" t="s">
        <v>47</v>
      </c>
      <c r="O246" s="31"/>
      <c r="P246" s="192" t="n">
        <f aca="false">O246*H246</f>
        <v>0</v>
      </c>
      <c r="Q246" s="192" t="n">
        <v>0</v>
      </c>
      <c r="R246" s="192" t="n">
        <f aca="false">Q246*H246</f>
        <v>0</v>
      </c>
      <c r="S246" s="192" t="n">
        <v>0</v>
      </c>
      <c r="T246" s="193" t="n">
        <f aca="false">S246*H246</f>
        <v>0</v>
      </c>
      <c r="AR246" s="10" t="s">
        <v>135</v>
      </c>
      <c r="AT246" s="10" t="s">
        <v>130</v>
      </c>
      <c r="AU246" s="10" t="s">
        <v>85</v>
      </c>
      <c r="AY246" s="10" t="s">
        <v>128</v>
      </c>
      <c r="BE246" s="194" t="n">
        <f aca="false">IF(N246="základní",J246,0)</f>
        <v>0</v>
      </c>
      <c r="BF246" s="194" t="n">
        <f aca="false">IF(N246="snížená",J246,0)</f>
        <v>0</v>
      </c>
      <c r="BG246" s="194" t="n">
        <f aca="false">IF(N246="zákl. přenesená",J246,0)</f>
        <v>0</v>
      </c>
      <c r="BH246" s="194" t="n">
        <f aca="false">IF(N246="sníž. přenesená",J246,0)</f>
        <v>0</v>
      </c>
      <c r="BI246" s="194" t="n">
        <f aca="false">IF(N246="nulová",J246,0)</f>
        <v>0</v>
      </c>
      <c r="BJ246" s="10" t="s">
        <v>24</v>
      </c>
      <c r="BK246" s="194" t="n">
        <f aca="false">ROUND(I246*H246,2)</f>
        <v>0</v>
      </c>
      <c r="BL246" s="10" t="s">
        <v>135</v>
      </c>
      <c r="BM246" s="10" t="s">
        <v>341</v>
      </c>
    </row>
    <row r="247" s="29" customFormat="true" ht="13.5" hidden="false" customHeight="false" outlineLevel="0" collapsed="false">
      <c r="B247" s="30"/>
      <c r="D247" s="195" t="s">
        <v>137</v>
      </c>
      <c r="F247" s="196" t="s">
        <v>340</v>
      </c>
      <c r="I247" s="153"/>
      <c r="L247" s="30"/>
      <c r="M247" s="197"/>
      <c r="N247" s="31"/>
      <c r="O247" s="31"/>
      <c r="P247" s="31"/>
      <c r="Q247" s="31"/>
      <c r="R247" s="31"/>
      <c r="S247" s="31"/>
      <c r="T247" s="70"/>
      <c r="AT247" s="10" t="s">
        <v>137</v>
      </c>
      <c r="AU247" s="10" t="s">
        <v>85</v>
      </c>
    </row>
    <row r="248" s="29" customFormat="true" ht="162" hidden="false" customHeight="false" outlineLevel="0" collapsed="false">
      <c r="B248" s="30"/>
      <c r="D248" s="195" t="s">
        <v>139</v>
      </c>
      <c r="F248" s="198" t="s">
        <v>342</v>
      </c>
      <c r="I248" s="153"/>
      <c r="L248" s="30"/>
      <c r="M248" s="197"/>
      <c r="N248" s="31"/>
      <c r="O248" s="31"/>
      <c r="P248" s="31"/>
      <c r="Q248" s="31"/>
      <c r="R248" s="31"/>
      <c r="S248" s="31"/>
      <c r="T248" s="70"/>
      <c r="AT248" s="10" t="s">
        <v>139</v>
      </c>
      <c r="AU248" s="10" t="s">
        <v>85</v>
      </c>
    </row>
    <row r="249" s="199" customFormat="true" ht="13.5" hidden="false" customHeight="false" outlineLevel="0" collapsed="false">
      <c r="B249" s="200"/>
      <c r="D249" s="195" t="s">
        <v>141</v>
      </c>
      <c r="E249" s="209"/>
      <c r="F249" s="218" t="s">
        <v>343</v>
      </c>
      <c r="H249" s="219" t="n">
        <v>108</v>
      </c>
      <c r="I249" s="205"/>
      <c r="L249" s="200"/>
      <c r="M249" s="206"/>
      <c r="N249" s="207"/>
      <c r="O249" s="207"/>
      <c r="P249" s="207"/>
      <c r="Q249" s="207"/>
      <c r="R249" s="207"/>
      <c r="S249" s="207"/>
      <c r="T249" s="208"/>
      <c r="AT249" s="209" t="s">
        <v>141</v>
      </c>
      <c r="AU249" s="209" t="s">
        <v>85</v>
      </c>
      <c r="AV249" s="199" t="s">
        <v>85</v>
      </c>
      <c r="AW249" s="199" t="s">
        <v>40</v>
      </c>
      <c r="AX249" s="199" t="s">
        <v>76</v>
      </c>
      <c r="AY249" s="209" t="s">
        <v>128</v>
      </c>
    </row>
    <row r="250" s="199" customFormat="true" ht="13.5" hidden="false" customHeight="false" outlineLevel="0" collapsed="false">
      <c r="B250" s="200"/>
      <c r="D250" s="195" t="s">
        <v>141</v>
      </c>
      <c r="E250" s="209"/>
      <c r="F250" s="218" t="s">
        <v>344</v>
      </c>
      <c r="H250" s="219" t="n">
        <v>25</v>
      </c>
      <c r="I250" s="205"/>
      <c r="L250" s="200"/>
      <c r="M250" s="206"/>
      <c r="N250" s="207"/>
      <c r="O250" s="207"/>
      <c r="P250" s="207"/>
      <c r="Q250" s="207"/>
      <c r="R250" s="207"/>
      <c r="S250" s="207"/>
      <c r="T250" s="208"/>
      <c r="AT250" s="209" t="s">
        <v>141</v>
      </c>
      <c r="AU250" s="209" t="s">
        <v>85</v>
      </c>
      <c r="AV250" s="199" t="s">
        <v>85</v>
      </c>
      <c r="AW250" s="199" t="s">
        <v>40</v>
      </c>
      <c r="AX250" s="199" t="s">
        <v>76</v>
      </c>
      <c r="AY250" s="209" t="s">
        <v>128</v>
      </c>
    </row>
    <row r="251" s="199" customFormat="true" ht="13.5" hidden="false" customHeight="false" outlineLevel="0" collapsed="false">
      <c r="B251" s="200"/>
      <c r="D251" s="195" t="s">
        <v>141</v>
      </c>
      <c r="E251" s="209"/>
      <c r="F251" s="218" t="s">
        <v>345</v>
      </c>
      <c r="H251" s="219" t="n">
        <v>238</v>
      </c>
      <c r="I251" s="205"/>
      <c r="L251" s="200"/>
      <c r="M251" s="206"/>
      <c r="N251" s="207"/>
      <c r="O251" s="207"/>
      <c r="P251" s="207"/>
      <c r="Q251" s="207"/>
      <c r="R251" s="207"/>
      <c r="S251" s="207"/>
      <c r="T251" s="208"/>
      <c r="AT251" s="209" t="s">
        <v>141</v>
      </c>
      <c r="AU251" s="209" t="s">
        <v>85</v>
      </c>
      <c r="AV251" s="199" t="s">
        <v>85</v>
      </c>
      <c r="AW251" s="199" t="s">
        <v>40</v>
      </c>
      <c r="AX251" s="199" t="s">
        <v>76</v>
      </c>
      <c r="AY251" s="209" t="s">
        <v>128</v>
      </c>
    </row>
    <row r="252" s="199" customFormat="true" ht="13.5" hidden="false" customHeight="false" outlineLevel="0" collapsed="false">
      <c r="B252" s="200"/>
      <c r="D252" s="195" t="s">
        <v>141</v>
      </c>
      <c r="E252" s="209"/>
      <c r="F252" s="218" t="s">
        <v>346</v>
      </c>
      <c r="H252" s="219" t="n">
        <v>4</v>
      </c>
      <c r="I252" s="205"/>
      <c r="L252" s="200"/>
      <c r="M252" s="206"/>
      <c r="N252" s="207"/>
      <c r="O252" s="207"/>
      <c r="P252" s="207"/>
      <c r="Q252" s="207"/>
      <c r="R252" s="207"/>
      <c r="S252" s="207"/>
      <c r="T252" s="208"/>
      <c r="AT252" s="209" t="s">
        <v>141</v>
      </c>
      <c r="AU252" s="209" t="s">
        <v>85</v>
      </c>
      <c r="AV252" s="199" t="s">
        <v>85</v>
      </c>
      <c r="AW252" s="199" t="s">
        <v>40</v>
      </c>
      <c r="AX252" s="199" t="s">
        <v>76</v>
      </c>
      <c r="AY252" s="209" t="s">
        <v>128</v>
      </c>
    </row>
    <row r="253" s="220" customFormat="true" ht="13.5" hidden="false" customHeight="false" outlineLevel="0" collapsed="false">
      <c r="B253" s="221"/>
      <c r="D253" s="201" t="s">
        <v>141</v>
      </c>
      <c r="E253" s="222"/>
      <c r="F253" s="223" t="s">
        <v>169</v>
      </c>
      <c r="H253" s="224" t="n">
        <v>375</v>
      </c>
      <c r="I253" s="225"/>
      <c r="L253" s="221"/>
      <c r="M253" s="226"/>
      <c r="N253" s="227"/>
      <c r="O253" s="227"/>
      <c r="P253" s="227"/>
      <c r="Q253" s="227"/>
      <c r="R253" s="227"/>
      <c r="S253" s="227"/>
      <c r="T253" s="228"/>
      <c r="AT253" s="229" t="s">
        <v>141</v>
      </c>
      <c r="AU253" s="229" t="s">
        <v>85</v>
      </c>
      <c r="AV253" s="220" t="s">
        <v>135</v>
      </c>
      <c r="AW253" s="220" t="s">
        <v>40</v>
      </c>
      <c r="AX253" s="220" t="s">
        <v>24</v>
      </c>
      <c r="AY253" s="229" t="s">
        <v>128</v>
      </c>
    </row>
    <row r="254" s="29" customFormat="true" ht="22.5" hidden="false" customHeight="true" outlineLevel="0" collapsed="false">
      <c r="B254" s="182"/>
      <c r="C254" s="183" t="s">
        <v>347</v>
      </c>
      <c r="D254" s="183" t="s">
        <v>130</v>
      </c>
      <c r="E254" s="184" t="s">
        <v>348</v>
      </c>
      <c r="F254" s="185" t="s">
        <v>349</v>
      </c>
      <c r="G254" s="186" t="s">
        <v>350</v>
      </c>
      <c r="H254" s="187" t="n">
        <v>476</v>
      </c>
      <c r="I254" s="188"/>
      <c r="J254" s="189" t="n">
        <f aca="false">ROUND(I254*H254,2)</f>
        <v>0</v>
      </c>
      <c r="K254" s="185" t="s">
        <v>134</v>
      </c>
      <c r="L254" s="30"/>
      <c r="M254" s="190"/>
      <c r="N254" s="191" t="s">
        <v>47</v>
      </c>
      <c r="O254" s="31"/>
      <c r="P254" s="192" t="n">
        <f aca="false">O254*H254</f>
        <v>0</v>
      </c>
      <c r="Q254" s="192" t="n">
        <v>0</v>
      </c>
      <c r="R254" s="192" t="n">
        <f aca="false">Q254*H254</f>
        <v>0</v>
      </c>
      <c r="S254" s="192" t="n">
        <v>0</v>
      </c>
      <c r="T254" s="193" t="n">
        <f aca="false">S254*H254</f>
        <v>0</v>
      </c>
      <c r="AR254" s="10" t="s">
        <v>135</v>
      </c>
      <c r="AT254" s="10" t="s">
        <v>130</v>
      </c>
      <c r="AU254" s="10" t="s">
        <v>85</v>
      </c>
      <c r="AY254" s="10" t="s">
        <v>128</v>
      </c>
      <c r="BE254" s="194" t="n">
        <f aca="false">IF(N254="základní",J254,0)</f>
        <v>0</v>
      </c>
      <c r="BF254" s="194" t="n">
        <f aca="false">IF(N254="snížená",J254,0)</f>
        <v>0</v>
      </c>
      <c r="BG254" s="194" t="n">
        <f aca="false">IF(N254="zákl. přenesená",J254,0)</f>
        <v>0</v>
      </c>
      <c r="BH254" s="194" t="n">
        <f aca="false">IF(N254="sníž. přenesená",J254,0)</f>
        <v>0</v>
      </c>
      <c r="BI254" s="194" t="n">
        <f aca="false">IF(N254="nulová",J254,0)</f>
        <v>0</v>
      </c>
      <c r="BJ254" s="10" t="s">
        <v>24</v>
      </c>
      <c r="BK254" s="194" t="n">
        <f aca="false">ROUND(I254*H254,2)</f>
        <v>0</v>
      </c>
      <c r="BL254" s="10" t="s">
        <v>135</v>
      </c>
      <c r="BM254" s="10" t="s">
        <v>351</v>
      </c>
    </row>
    <row r="255" s="29" customFormat="true" ht="13.5" hidden="false" customHeight="false" outlineLevel="0" collapsed="false">
      <c r="B255" s="30"/>
      <c r="D255" s="195" t="s">
        <v>137</v>
      </c>
      <c r="F255" s="196" t="s">
        <v>352</v>
      </c>
      <c r="I255" s="153"/>
      <c r="L255" s="30"/>
      <c r="M255" s="197"/>
      <c r="N255" s="31"/>
      <c r="O255" s="31"/>
      <c r="P255" s="31"/>
      <c r="Q255" s="31"/>
      <c r="R255" s="31"/>
      <c r="S255" s="31"/>
      <c r="T255" s="70"/>
      <c r="AT255" s="10" t="s">
        <v>137</v>
      </c>
      <c r="AU255" s="10" t="s">
        <v>85</v>
      </c>
    </row>
    <row r="256" s="29" customFormat="true" ht="162" hidden="false" customHeight="false" outlineLevel="0" collapsed="false">
      <c r="B256" s="30"/>
      <c r="D256" s="195" t="s">
        <v>139</v>
      </c>
      <c r="F256" s="198" t="s">
        <v>342</v>
      </c>
      <c r="I256" s="153"/>
      <c r="L256" s="30"/>
      <c r="M256" s="197"/>
      <c r="N256" s="31"/>
      <c r="O256" s="31"/>
      <c r="P256" s="31"/>
      <c r="Q256" s="31"/>
      <c r="R256" s="31"/>
      <c r="S256" s="31"/>
      <c r="T256" s="70"/>
      <c r="AT256" s="10" t="s">
        <v>139</v>
      </c>
      <c r="AU256" s="10" t="s">
        <v>85</v>
      </c>
    </row>
    <row r="257" s="199" customFormat="true" ht="13.5" hidden="false" customHeight="false" outlineLevel="0" collapsed="false">
      <c r="B257" s="200"/>
      <c r="D257" s="195" t="s">
        <v>141</v>
      </c>
      <c r="E257" s="209"/>
      <c r="F257" s="218" t="s">
        <v>353</v>
      </c>
      <c r="H257" s="219" t="n">
        <v>476</v>
      </c>
      <c r="I257" s="205"/>
      <c r="L257" s="200"/>
      <c r="M257" s="206"/>
      <c r="N257" s="207"/>
      <c r="O257" s="207"/>
      <c r="P257" s="207"/>
      <c r="Q257" s="207"/>
      <c r="R257" s="207"/>
      <c r="S257" s="207"/>
      <c r="T257" s="208"/>
      <c r="AT257" s="209" t="s">
        <v>141</v>
      </c>
      <c r="AU257" s="209" t="s">
        <v>85</v>
      </c>
      <c r="AV257" s="199" t="s">
        <v>85</v>
      </c>
      <c r="AW257" s="199" t="s">
        <v>40</v>
      </c>
      <c r="AX257" s="199" t="s">
        <v>24</v>
      </c>
      <c r="AY257" s="209" t="s">
        <v>128</v>
      </c>
    </row>
    <row r="258" s="210" customFormat="true" ht="13.5" hidden="false" customHeight="false" outlineLevel="0" collapsed="false">
      <c r="B258" s="211"/>
      <c r="D258" s="201" t="s">
        <v>141</v>
      </c>
      <c r="E258" s="230"/>
      <c r="F258" s="231" t="s">
        <v>354</v>
      </c>
      <c r="H258" s="230"/>
      <c r="I258" s="214"/>
      <c r="L258" s="211"/>
      <c r="M258" s="215"/>
      <c r="N258" s="216"/>
      <c r="O258" s="216"/>
      <c r="P258" s="216"/>
      <c r="Q258" s="216"/>
      <c r="R258" s="216"/>
      <c r="S258" s="216"/>
      <c r="T258" s="217"/>
      <c r="AT258" s="212" t="s">
        <v>141</v>
      </c>
      <c r="AU258" s="212" t="s">
        <v>85</v>
      </c>
      <c r="AV258" s="210" t="s">
        <v>24</v>
      </c>
      <c r="AW258" s="210" t="s">
        <v>40</v>
      </c>
      <c r="AX258" s="210" t="s">
        <v>76</v>
      </c>
      <c r="AY258" s="212" t="s">
        <v>128</v>
      </c>
    </row>
    <row r="259" s="29" customFormat="true" ht="22.5" hidden="false" customHeight="true" outlineLevel="0" collapsed="false">
      <c r="B259" s="182"/>
      <c r="C259" s="183" t="s">
        <v>355</v>
      </c>
      <c r="D259" s="183" t="s">
        <v>130</v>
      </c>
      <c r="E259" s="184" t="s">
        <v>356</v>
      </c>
      <c r="F259" s="185" t="s">
        <v>357</v>
      </c>
      <c r="G259" s="186" t="s">
        <v>217</v>
      </c>
      <c r="H259" s="187" t="n">
        <v>72.82</v>
      </c>
      <c r="I259" s="188"/>
      <c r="J259" s="189" t="n">
        <f aca="false">ROUND(I259*H259,2)</f>
        <v>0</v>
      </c>
      <c r="K259" s="185" t="s">
        <v>134</v>
      </c>
      <c r="L259" s="30"/>
      <c r="M259" s="190"/>
      <c r="N259" s="191" t="s">
        <v>47</v>
      </c>
      <c r="O259" s="31"/>
      <c r="P259" s="192" t="n">
        <f aca="false">O259*H259</f>
        <v>0</v>
      </c>
      <c r="Q259" s="192" t="n">
        <v>0</v>
      </c>
      <c r="R259" s="192" t="n">
        <f aca="false">Q259*H259</f>
        <v>0</v>
      </c>
      <c r="S259" s="192" t="n">
        <v>0</v>
      </c>
      <c r="T259" s="193" t="n">
        <f aca="false">S259*H259</f>
        <v>0</v>
      </c>
      <c r="AR259" s="10" t="s">
        <v>135</v>
      </c>
      <c r="AT259" s="10" t="s">
        <v>130</v>
      </c>
      <c r="AU259" s="10" t="s">
        <v>85</v>
      </c>
      <c r="AY259" s="10" t="s">
        <v>128</v>
      </c>
      <c r="BE259" s="194" t="n">
        <f aca="false">IF(N259="základní",J259,0)</f>
        <v>0</v>
      </c>
      <c r="BF259" s="194" t="n">
        <f aca="false">IF(N259="snížená",J259,0)</f>
        <v>0</v>
      </c>
      <c r="BG259" s="194" t="n">
        <f aca="false">IF(N259="zákl. přenesená",J259,0)</f>
        <v>0</v>
      </c>
      <c r="BH259" s="194" t="n">
        <f aca="false">IF(N259="sníž. přenesená",J259,0)</f>
        <v>0</v>
      </c>
      <c r="BI259" s="194" t="n">
        <f aca="false">IF(N259="nulová",J259,0)</f>
        <v>0</v>
      </c>
      <c r="BJ259" s="10" t="s">
        <v>24</v>
      </c>
      <c r="BK259" s="194" t="n">
        <f aca="false">ROUND(I259*H259,2)</f>
        <v>0</v>
      </c>
      <c r="BL259" s="10" t="s">
        <v>135</v>
      </c>
      <c r="BM259" s="10" t="s">
        <v>358</v>
      </c>
    </row>
    <row r="260" s="29" customFormat="true" ht="27" hidden="false" customHeight="false" outlineLevel="0" collapsed="false">
      <c r="B260" s="30"/>
      <c r="D260" s="195" t="s">
        <v>137</v>
      </c>
      <c r="F260" s="196" t="s">
        <v>359</v>
      </c>
      <c r="I260" s="153"/>
      <c r="L260" s="30"/>
      <c r="M260" s="197"/>
      <c r="N260" s="31"/>
      <c r="O260" s="31"/>
      <c r="P260" s="31"/>
      <c r="Q260" s="31"/>
      <c r="R260" s="31"/>
      <c r="S260" s="31"/>
      <c r="T260" s="70"/>
      <c r="AT260" s="10" t="s">
        <v>137</v>
      </c>
      <c r="AU260" s="10" t="s">
        <v>85</v>
      </c>
    </row>
    <row r="261" s="29" customFormat="true" ht="162" hidden="false" customHeight="false" outlineLevel="0" collapsed="false">
      <c r="B261" s="30"/>
      <c r="D261" s="195" t="s">
        <v>139</v>
      </c>
      <c r="F261" s="198" t="s">
        <v>360</v>
      </c>
      <c r="I261" s="153"/>
      <c r="L261" s="30"/>
      <c r="M261" s="197"/>
      <c r="N261" s="31"/>
      <c r="O261" s="31"/>
      <c r="P261" s="31"/>
      <c r="Q261" s="31"/>
      <c r="R261" s="31"/>
      <c r="S261" s="31"/>
      <c r="T261" s="70"/>
      <c r="AT261" s="10" t="s">
        <v>139</v>
      </c>
      <c r="AU261" s="10" t="s">
        <v>85</v>
      </c>
    </row>
    <row r="262" s="210" customFormat="true" ht="13.5" hidden="false" customHeight="false" outlineLevel="0" collapsed="false">
      <c r="B262" s="211"/>
      <c r="D262" s="195" t="s">
        <v>141</v>
      </c>
      <c r="E262" s="212"/>
      <c r="F262" s="213" t="s">
        <v>361</v>
      </c>
      <c r="H262" s="212"/>
      <c r="I262" s="214"/>
      <c r="L262" s="211"/>
      <c r="M262" s="215"/>
      <c r="N262" s="216"/>
      <c r="O262" s="216"/>
      <c r="P262" s="216"/>
      <c r="Q262" s="216"/>
      <c r="R262" s="216"/>
      <c r="S262" s="216"/>
      <c r="T262" s="217"/>
      <c r="AT262" s="212" t="s">
        <v>141</v>
      </c>
      <c r="AU262" s="212" t="s">
        <v>85</v>
      </c>
      <c r="AV262" s="210" t="s">
        <v>24</v>
      </c>
      <c r="AW262" s="210" t="s">
        <v>40</v>
      </c>
      <c r="AX262" s="210" t="s">
        <v>76</v>
      </c>
      <c r="AY262" s="212" t="s">
        <v>128</v>
      </c>
    </row>
    <row r="263" s="199" customFormat="true" ht="13.5" hidden="false" customHeight="false" outlineLevel="0" collapsed="false">
      <c r="B263" s="200"/>
      <c r="D263" s="195" t="s">
        <v>141</v>
      </c>
      <c r="E263" s="209"/>
      <c r="F263" s="218" t="s">
        <v>362</v>
      </c>
      <c r="H263" s="219" t="n">
        <v>7</v>
      </c>
      <c r="I263" s="205"/>
      <c r="L263" s="200"/>
      <c r="M263" s="206"/>
      <c r="N263" s="207"/>
      <c r="O263" s="207"/>
      <c r="P263" s="207"/>
      <c r="Q263" s="207"/>
      <c r="R263" s="207"/>
      <c r="S263" s="207"/>
      <c r="T263" s="208"/>
      <c r="AT263" s="209" t="s">
        <v>141</v>
      </c>
      <c r="AU263" s="209" t="s">
        <v>85</v>
      </c>
      <c r="AV263" s="199" t="s">
        <v>85</v>
      </c>
      <c r="AW263" s="199" t="s">
        <v>40</v>
      </c>
      <c r="AX263" s="199" t="s">
        <v>76</v>
      </c>
      <c r="AY263" s="209" t="s">
        <v>128</v>
      </c>
    </row>
    <row r="264" s="210" customFormat="true" ht="13.5" hidden="false" customHeight="false" outlineLevel="0" collapsed="false">
      <c r="B264" s="211"/>
      <c r="D264" s="195" t="s">
        <v>141</v>
      </c>
      <c r="E264" s="212"/>
      <c r="F264" s="213" t="s">
        <v>252</v>
      </c>
      <c r="H264" s="212"/>
      <c r="I264" s="214"/>
      <c r="L264" s="211"/>
      <c r="M264" s="215"/>
      <c r="N264" s="216"/>
      <c r="O264" s="216"/>
      <c r="P264" s="216"/>
      <c r="Q264" s="216"/>
      <c r="R264" s="216"/>
      <c r="S264" s="216"/>
      <c r="T264" s="217"/>
      <c r="AT264" s="212" t="s">
        <v>141</v>
      </c>
      <c r="AU264" s="212" t="s">
        <v>85</v>
      </c>
      <c r="AV264" s="210" t="s">
        <v>24</v>
      </c>
      <c r="AW264" s="210" t="s">
        <v>40</v>
      </c>
      <c r="AX264" s="210" t="s">
        <v>76</v>
      </c>
      <c r="AY264" s="212" t="s">
        <v>128</v>
      </c>
    </row>
    <row r="265" s="199" customFormat="true" ht="13.5" hidden="false" customHeight="false" outlineLevel="0" collapsed="false">
      <c r="B265" s="200"/>
      <c r="D265" s="195" t="s">
        <v>141</v>
      </c>
      <c r="E265" s="209"/>
      <c r="F265" s="218"/>
      <c r="H265" s="219" t="n">
        <v>0</v>
      </c>
      <c r="I265" s="205"/>
      <c r="L265" s="200"/>
      <c r="M265" s="206"/>
      <c r="N265" s="207"/>
      <c r="O265" s="207"/>
      <c r="P265" s="207"/>
      <c r="Q265" s="207"/>
      <c r="R265" s="207"/>
      <c r="S265" s="207"/>
      <c r="T265" s="208"/>
      <c r="AT265" s="209" t="s">
        <v>141</v>
      </c>
      <c r="AU265" s="209" t="s">
        <v>85</v>
      </c>
      <c r="AV265" s="199" t="s">
        <v>85</v>
      </c>
      <c r="AW265" s="199" t="s">
        <v>40</v>
      </c>
      <c r="AX265" s="199" t="s">
        <v>76</v>
      </c>
      <c r="AY265" s="209" t="s">
        <v>128</v>
      </c>
    </row>
    <row r="266" s="210" customFormat="true" ht="13.5" hidden="false" customHeight="false" outlineLevel="0" collapsed="false">
      <c r="B266" s="211"/>
      <c r="D266" s="195" t="s">
        <v>141</v>
      </c>
      <c r="E266" s="212"/>
      <c r="F266" s="213" t="s">
        <v>363</v>
      </c>
      <c r="H266" s="212"/>
      <c r="I266" s="214"/>
      <c r="L266" s="211"/>
      <c r="M266" s="215"/>
      <c r="N266" s="216"/>
      <c r="O266" s="216"/>
      <c r="P266" s="216"/>
      <c r="Q266" s="216"/>
      <c r="R266" s="216"/>
      <c r="S266" s="216"/>
      <c r="T266" s="217"/>
      <c r="AT266" s="212" t="s">
        <v>141</v>
      </c>
      <c r="AU266" s="212" t="s">
        <v>85</v>
      </c>
      <c r="AV266" s="210" t="s">
        <v>24</v>
      </c>
      <c r="AW266" s="210" t="s">
        <v>40</v>
      </c>
      <c r="AX266" s="210" t="s">
        <v>76</v>
      </c>
      <c r="AY266" s="212" t="s">
        <v>128</v>
      </c>
    </row>
    <row r="267" s="199" customFormat="true" ht="13.5" hidden="false" customHeight="false" outlineLevel="0" collapsed="false">
      <c r="B267" s="200"/>
      <c r="D267" s="195" t="s">
        <v>141</v>
      </c>
      <c r="E267" s="209"/>
      <c r="F267" s="218" t="s">
        <v>364</v>
      </c>
      <c r="H267" s="219" t="n">
        <v>12</v>
      </c>
      <c r="I267" s="205"/>
      <c r="L267" s="200"/>
      <c r="M267" s="206"/>
      <c r="N267" s="207"/>
      <c r="O267" s="207"/>
      <c r="P267" s="207"/>
      <c r="Q267" s="207"/>
      <c r="R267" s="207"/>
      <c r="S267" s="207"/>
      <c r="T267" s="208"/>
      <c r="AT267" s="209" t="s">
        <v>141</v>
      </c>
      <c r="AU267" s="209" t="s">
        <v>85</v>
      </c>
      <c r="AV267" s="199" t="s">
        <v>85</v>
      </c>
      <c r="AW267" s="199" t="s">
        <v>40</v>
      </c>
      <c r="AX267" s="199" t="s">
        <v>76</v>
      </c>
      <c r="AY267" s="209" t="s">
        <v>128</v>
      </c>
    </row>
    <row r="268" s="210" customFormat="true" ht="13.5" hidden="false" customHeight="false" outlineLevel="0" collapsed="false">
      <c r="B268" s="211"/>
      <c r="D268" s="195" t="s">
        <v>141</v>
      </c>
      <c r="E268" s="212"/>
      <c r="F268" s="213" t="s">
        <v>255</v>
      </c>
      <c r="H268" s="212"/>
      <c r="I268" s="214"/>
      <c r="L268" s="211"/>
      <c r="M268" s="215"/>
      <c r="N268" s="216"/>
      <c r="O268" s="216"/>
      <c r="P268" s="216"/>
      <c r="Q268" s="216"/>
      <c r="R268" s="216"/>
      <c r="S268" s="216"/>
      <c r="T268" s="217"/>
      <c r="AT268" s="212" t="s">
        <v>141</v>
      </c>
      <c r="AU268" s="212" t="s">
        <v>85</v>
      </c>
      <c r="AV268" s="210" t="s">
        <v>24</v>
      </c>
      <c r="AW268" s="210" t="s">
        <v>40</v>
      </c>
      <c r="AX268" s="210" t="s">
        <v>76</v>
      </c>
      <c r="AY268" s="212" t="s">
        <v>128</v>
      </c>
    </row>
    <row r="269" s="199" customFormat="true" ht="13.5" hidden="false" customHeight="false" outlineLevel="0" collapsed="false">
      <c r="B269" s="200"/>
      <c r="D269" s="195" t="s">
        <v>141</v>
      </c>
      <c r="E269" s="209"/>
      <c r="F269" s="218"/>
      <c r="H269" s="219" t="n">
        <v>0</v>
      </c>
      <c r="I269" s="205"/>
      <c r="L269" s="200"/>
      <c r="M269" s="206"/>
      <c r="N269" s="207"/>
      <c r="O269" s="207"/>
      <c r="P269" s="207"/>
      <c r="Q269" s="207"/>
      <c r="R269" s="207"/>
      <c r="S269" s="207"/>
      <c r="T269" s="208"/>
      <c r="AT269" s="209" t="s">
        <v>141</v>
      </c>
      <c r="AU269" s="209" t="s">
        <v>85</v>
      </c>
      <c r="AV269" s="199" t="s">
        <v>85</v>
      </c>
      <c r="AW269" s="199" t="s">
        <v>40</v>
      </c>
      <c r="AX269" s="199" t="s">
        <v>76</v>
      </c>
      <c r="AY269" s="209" t="s">
        <v>128</v>
      </c>
    </row>
    <row r="270" s="210" customFormat="true" ht="13.5" hidden="false" customHeight="false" outlineLevel="0" collapsed="false">
      <c r="B270" s="211"/>
      <c r="D270" s="195" t="s">
        <v>141</v>
      </c>
      <c r="E270" s="212"/>
      <c r="F270" s="213" t="s">
        <v>365</v>
      </c>
      <c r="H270" s="212"/>
      <c r="I270" s="214"/>
      <c r="L270" s="211"/>
      <c r="M270" s="215"/>
      <c r="N270" s="216"/>
      <c r="O270" s="216"/>
      <c r="P270" s="216"/>
      <c r="Q270" s="216"/>
      <c r="R270" s="216"/>
      <c r="S270" s="216"/>
      <c r="T270" s="217"/>
      <c r="AT270" s="212" t="s">
        <v>141</v>
      </c>
      <c r="AU270" s="212" t="s">
        <v>85</v>
      </c>
      <c r="AV270" s="210" t="s">
        <v>24</v>
      </c>
      <c r="AW270" s="210" t="s">
        <v>40</v>
      </c>
      <c r="AX270" s="210" t="s">
        <v>76</v>
      </c>
      <c r="AY270" s="212" t="s">
        <v>128</v>
      </c>
    </row>
    <row r="271" s="199" customFormat="true" ht="13.5" hidden="false" customHeight="false" outlineLevel="0" collapsed="false">
      <c r="B271" s="200"/>
      <c r="D271" s="195" t="s">
        <v>141</v>
      </c>
      <c r="E271" s="209"/>
      <c r="F271" s="218" t="s">
        <v>366</v>
      </c>
      <c r="H271" s="219" t="n">
        <v>4.86</v>
      </c>
      <c r="I271" s="205"/>
      <c r="L271" s="200"/>
      <c r="M271" s="206"/>
      <c r="N271" s="207"/>
      <c r="O271" s="207"/>
      <c r="P271" s="207"/>
      <c r="Q271" s="207"/>
      <c r="R271" s="207"/>
      <c r="S271" s="207"/>
      <c r="T271" s="208"/>
      <c r="AT271" s="209" t="s">
        <v>141</v>
      </c>
      <c r="AU271" s="209" t="s">
        <v>85</v>
      </c>
      <c r="AV271" s="199" t="s">
        <v>85</v>
      </c>
      <c r="AW271" s="199" t="s">
        <v>40</v>
      </c>
      <c r="AX271" s="199" t="s">
        <v>76</v>
      </c>
      <c r="AY271" s="209" t="s">
        <v>128</v>
      </c>
    </row>
    <row r="272" s="199" customFormat="true" ht="13.5" hidden="false" customHeight="false" outlineLevel="0" collapsed="false">
      <c r="B272" s="200"/>
      <c r="D272" s="195" t="s">
        <v>141</v>
      </c>
      <c r="E272" s="209"/>
      <c r="F272" s="218"/>
      <c r="H272" s="219" t="n">
        <v>0</v>
      </c>
      <c r="I272" s="205"/>
      <c r="L272" s="200"/>
      <c r="M272" s="206"/>
      <c r="N272" s="207"/>
      <c r="O272" s="207"/>
      <c r="P272" s="207"/>
      <c r="Q272" s="207"/>
      <c r="R272" s="207"/>
      <c r="S272" s="207"/>
      <c r="T272" s="208"/>
      <c r="AT272" s="209" t="s">
        <v>141</v>
      </c>
      <c r="AU272" s="209" t="s">
        <v>85</v>
      </c>
      <c r="AV272" s="199" t="s">
        <v>85</v>
      </c>
      <c r="AW272" s="199" t="s">
        <v>40</v>
      </c>
      <c r="AX272" s="199" t="s">
        <v>76</v>
      </c>
      <c r="AY272" s="209" t="s">
        <v>128</v>
      </c>
    </row>
    <row r="273" s="210" customFormat="true" ht="13.5" hidden="false" customHeight="false" outlineLevel="0" collapsed="false">
      <c r="B273" s="211"/>
      <c r="D273" s="195" t="s">
        <v>141</v>
      </c>
      <c r="E273" s="212"/>
      <c r="F273" s="213" t="s">
        <v>367</v>
      </c>
      <c r="H273" s="212"/>
      <c r="I273" s="214"/>
      <c r="L273" s="211"/>
      <c r="M273" s="215"/>
      <c r="N273" s="216"/>
      <c r="O273" s="216"/>
      <c r="P273" s="216"/>
      <c r="Q273" s="216"/>
      <c r="R273" s="216"/>
      <c r="S273" s="216"/>
      <c r="T273" s="217"/>
      <c r="AT273" s="212" t="s">
        <v>141</v>
      </c>
      <c r="AU273" s="212" t="s">
        <v>85</v>
      </c>
      <c r="AV273" s="210" t="s">
        <v>24</v>
      </c>
      <c r="AW273" s="210" t="s">
        <v>40</v>
      </c>
      <c r="AX273" s="210" t="s">
        <v>76</v>
      </c>
      <c r="AY273" s="212" t="s">
        <v>128</v>
      </c>
    </row>
    <row r="274" s="199" customFormat="true" ht="13.5" hidden="false" customHeight="false" outlineLevel="0" collapsed="false">
      <c r="B274" s="200"/>
      <c r="D274" s="195" t="s">
        <v>141</v>
      </c>
      <c r="E274" s="209"/>
      <c r="F274" s="218" t="s">
        <v>368</v>
      </c>
      <c r="H274" s="219" t="n">
        <v>48.96</v>
      </c>
      <c r="I274" s="205"/>
      <c r="L274" s="200"/>
      <c r="M274" s="206"/>
      <c r="N274" s="207"/>
      <c r="O274" s="207"/>
      <c r="P274" s="207"/>
      <c r="Q274" s="207"/>
      <c r="R274" s="207"/>
      <c r="S274" s="207"/>
      <c r="T274" s="208"/>
      <c r="AT274" s="209" t="s">
        <v>141</v>
      </c>
      <c r="AU274" s="209" t="s">
        <v>85</v>
      </c>
      <c r="AV274" s="199" t="s">
        <v>85</v>
      </c>
      <c r="AW274" s="199" t="s">
        <v>40</v>
      </c>
      <c r="AX274" s="199" t="s">
        <v>76</v>
      </c>
      <c r="AY274" s="209" t="s">
        <v>128</v>
      </c>
    </row>
    <row r="275" s="220" customFormat="true" ht="13.5" hidden="false" customHeight="false" outlineLevel="0" collapsed="false">
      <c r="B275" s="221"/>
      <c r="D275" s="201" t="s">
        <v>141</v>
      </c>
      <c r="E275" s="222"/>
      <c r="F275" s="223" t="s">
        <v>169</v>
      </c>
      <c r="H275" s="224" t="n">
        <v>72.82</v>
      </c>
      <c r="I275" s="225"/>
      <c r="L275" s="221"/>
      <c r="M275" s="226"/>
      <c r="N275" s="227"/>
      <c r="O275" s="227"/>
      <c r="P275" s="227"/>
      <c r="Q275" s="227"/>
      <c r="R275" s="227"/>
      <c r="S275" s="227"/>
      <c r="T275" s="228"/>
      <c r="AT275" s="229" t="s">
        <v>141</v>
      </c>
      <c r="AU275" s="229" t="s">
        <v>85</v>
      </c>
      <c r="AV275" s="220" t="s">
        <v>135</v>
      </c>
      <c r="AW275" s="220" t="s">
        <v>40</v>
      </c>
      <c r="AX275" s="220" t="s">
        <v>24</v>
      </c>
      <c r="AY275" s="229" t="s">
        <v>128</v>
      </c>
    </row>
    <row r="276" s="29" customFormat="true" ht="22.5" hidden="false" customHeight="true" outlineLevel="0" collapsed="false">
      <c r="B276" s="182"/>
      <c r="C276" s="183" t="s">
        <v>369</v>
      </c>
      <c r="D276" s="183" t="s">
        <v>130</v>
      </c>
      <c r="E276" s="184" t="s">
        <v>370</v>
      </c>
      <c r="F276" s="185" t="s">
        <v>371</v>
      </c>
      <c r="G276" s="186" t="s">
        <v>217</v>
      </c>
      <c r="H276" s="187" t="n">
        <v>72.82</v>
      </c>
      <c r="I276" s="188"/>
      <c r="J276" s="189" t="n">
        <f aca="false">ROUND(I276*H276,2)</f>
        <v>0</v>
      </c>
      <c r="K276" s="185" t="s">
        <v>134</v>
      </c>
      <c r="L276" s="30"/>
      <c r="M276" s="190"/>
      <c r="N276" s="191" t="s">
        <v>47</v>
      </c>
      <c r="O276" s="31"/>
      <c r="P276" s="192" t="n">
        <f aca="false">O276*H276</f>
        <v>0</v>
      </c>
      <c r="Q276" s="192" t="n">
        <v>0</v>
      </c>
      <c r="R276" s="192" t="n">
        <f aca="false">Q276*H276</f>
        <v>0</v>
      </c>
      <c r="S276" s="192" t="n">
        <v>0</v>
      </c>
      <c r="T276" s="193" t="n">
        <f aca="false">S276*H276</f>
        <v>0</v>
      </c>
      <c r="AR276" s="10" t="s">
        <v>135</v>
      </c>
      <c r="AT276" s="10" t="s">
        <v>130</v>
      </c>
      <c r="AU276" s="10" t="s">
        <v>85</v>
      </c>
      <c r="AY276" s="10" t="s">
        <v>128</v>
      </c>
      <c r="BE276" s="194" t="n">
        <f aca="false">IF(N276="základní",J276,0)</f>
        <v>0</v>
      </c>
      <c r="BF276" s="194" t="n">
        <f aca="false">IF(N276="snížená",J276,0)</f>
        <v>0</v>
      </c>
      <c r="BG276" s="194" t="n">
        <f aca="false">IF(N276="zákl. přenesená",J276,0)</f>
        <v>0</v>
      </c>
      <c r="BH276" s="194" t="n">
        <f aca="false">IF(N276="sníž. přenesená",J276,0)</f>
        <v>0</v>
      </c>
      <c r="BI276" s="194" t="n">
        <f aca="false">IF(N276="nulová",J276,0)</f>
        <v>0</v>
      </c>
      <c r="BJ276" s="10" t="s">
        <v>24</v>
      </c>
      <c r="BK276" s="194" t="n">
        <f aca="false">ROUND(I276*H276,2)</f>
        <v>0</v>
      </c>
      <c r="BL276" s="10" t="s">
        <v>135</v>
      </c>
      <c r="BM276" s="10" t="s">
        <v>372</v>
      </c>
    </row>
    <row r="277" s="29" customFormat="true" ht="40.5" hidden="false" customHeight="false" outlineLevel="0" collapsed="false">
      <c r="B277" s="30"/>
      <c r="D277" s="195" t="s">
        <v>137</v>
      </c>
      <c r="F277" s="196" t="s">
        <v>373</v>
      </c>
      <c r="I277" s="153"/>
      <c r="L277" s="30"/>
      <c r="M277" s="197"/>
      <c r="N277" s="31"/>
      <c r="O277" s="31"/>
      <c r="P277" s="31"/>
      <c r="Q277" s="31"/>
      <c r="R277" s="31"/>
      <c r="S277" s="31"/>
      <c r="T277" s="70"/>
      <c r="AT277" s="10" t="s">
        <v>137</v>
      </c>
      <c r="AU277" s="10" t="s">
        <v>85</v>
      </c>
    </row>
    <row r="278" s="29" customFormat="true" ht="162" hidden="false" customHeight="false" outlineLevel="0" collapsed="false">
      <c r="B278" s="30"/>
      <c r="D278" s="201" t="s">
        <v>139</v>
      </c>
      <c r="F278" s="232" t="s">
        <v>374</v>
      </c>
      <c r="I278" s="153"/>
      <c r="L278" s="30"/>
      <c r="M278" s="197"/>
      <c r="N278" s="31"/>
      <c r="O278" s="31"/>
      <c r="P278" s="31"/>
      <c r="Q278" s="31"/>
      <c r="R278" s="31"/>
      <c r="S278" s="31"/>
      <c r="T278" s="70"/>
      <c r="AT278" s="10" t="s">
        <v>139</v>
      </c>
      <c r="AU278" s="10" t="s">
        <v>85</v>
      </c>
    </row>
    <row r="279" s="29" customFormat="true" ht="22.5" hidden="false" customHeight="true" outlineLevel="0" collapsed="false">
      <c r="B279" s="182"/>
      <c r="C279" s="183" t="s">
        <v>375</v>
      </c>
      <c r="D279" s="183" t="s">
        <v>130</v>
      </c>
      <c r="E279" s="184" t="s">
        <v>376</v>
      </c>
      <c r="F279" s="185" t="s">
        <v>377</v>
      </c>
      <c r="G279" s="186" t="s">
        <v>217</v>
      </c>
      <c r="H279" s="187" t="n">
        <v>32.61</v>
      </c>
      <c r="I279" s="188"/>
      <c r="J279" s="189" t="n">
        <f aca="false">ROUND(I279*H279,2)</f>
        <v>0</v>
      </c>
      <c r="K279" s="185" t="s">
        <v>134</v>
      </c>
      <c r="L279" s="30"/>
      <c r="M279" s="190"/>
      <c r="N279" s="191" t="s">
        <v>47</v>
      </c>
      <c r="O279" s="31"/>
      <c r="P279" s="192" t="n">
        <f aca="false">O279*H279</f>
        <v>0</v>
      </c>
      <c r="Q279" s="192" t="n">
        <v>0</v>
      </c>
      <c r="R279" s="192" t="n">
        <f aca="false">Q279*H279</f>
        <v>0</v>
      </c>
      <c r="S279" s="192" t="n">
        <v>0</v>
      </c>
      <c r="T279" s="193" t="n">
        <f aca="false">S279*H279</f>
        <v>0</v>
      </c>
      <c r="AR279" s="10" t="s">
        <v>135</v>
      </c>
      <c r="AT279" s="10" t="s">
        <v>130</v>
      </c>
      <c r="AU279" s="10" t="s">
        <v>85</v>
      </c>
      <c r="AY279" s="10" t="s">
        <v>128</v>
      </c>
      <c r="BE279" s="194" t="n">
        <f aca="false">IF(N279="základní",J279,0)</f>
        <v>0</v>
      </c>
      <c r="BF279" s="194" t="n">
        <f aca="false">IF(N279="snížená",J279,0)</f>
        <v>0</v>
      </c>
      <c r="BG279" s="194" t="n">
        <f aca="false">IF(N279="zákl. přenesená",J279,0)</f>
        <v>0</v>
      </c>
      <c r="BH279" s="194" t="n">
        <f aca="false">IF(N279="sníž. přenesená",J279,0)</f>
        <v>0</v>
      </c>
      <c r="BI279" s="194" t="n">
        <f aca="false">IF(N279="nulová",J279,0)</f>
        <v>0</v>
      </c>
      <c r="BJ279" s="10" t="s">
        <v>24</v>
      </c>
      <c r="BK279" s="194" t="n">
        <f aca="false">ROUND(I279*H279,2)</f>
        <v>0</v>
      </c>
      <c r="BL279" s="10" t="s">
        <v>135</v>
      </c>
      <c r="BM279" s="10" t="s">
        <v>378</v>
      </c>
    </row>
    <row r="280" s="29" customFormat="true" ht="40.5" hidden="false" customHeight="false" outlineLevel="0" collapsed="false">
      <c r="B280" s="30"/>
      <c r="D280" s="195" t="s">
        <v>137</v>
      </c>
      <c r="F280" s="196" t="s">
        <v>379</v>
      </c>
      <c r="I280" s="153"/>
      <c r="L280" s="30"/>
      <c r="M280" s="197"/>
      <c r="N280" s="31"/>
      <c r="O280" s="31"/>
      <c r="P280" s="31"/>
      <c r="Q280" s="31"/>
      <c r="R280" s="31"/>
      <c r="S280" s="31"/>
      <c r="T280" s="70"/>
      <c r="AT280" s="10" t="s">
        <v>137</v>
      </c>
      <c r="AU280" s="10" t="s">
        <v>85</v>
      </c>
    </row>
    <row r="281" s="29" customFormat="true" ht="121.5" hidden="false" customHeight="false" outlineLevel="0" collapsed="false">
      <c r="B281" s="30"/>
      <c r="D281" s="195" t="s">
        <v>139</v>
      </c>
      <c r="F281" s="198" t="s">
        <v>380</v>
      </c>
      <c r="I281" s="153"/>
      <c r="L281" s="30"/>
      <c r="M281" s="197"/>
      <c r="N281" s="31"/>
      <c r="O281" s="31"/>
      <c r="P281" s="31"/>
      <c r="Q281" s="31"/>
      <c r="R281" s="31"/>
      <c r="S281" s="31"/>
      <c r="T281" s="70"/>
      <c r="AT281" s="10" t="s">
        <v>139</v>
      </c>
      <c r="AU281" s="10" t="s">
        <v>85</v>
      </c>
    </row>
    <row r="282" s="210" customFormat="true" ht="13.5" hidden="false" customHeight="false" outlineLevel="0" collapsed="false">
      <c r="B282" s="211"/>
      <c r="D282" s="195" t="s">
        <v>141</v>
      </c>
      <c r="E282" s="212"/>
      <c r="F282" s="213" t="s">
        <v>381</v>
      </c>
      <c r="H282" s="212"/>
      <c r="I282" s="214"/>
      <c r="L282" s="211"/>
      <c r="M282" s="215"/>
      <c r="N282" s="216"/>
      <c r="O282" s="216"/>
      <c r="P282" s="216"/>
      <c r="Q282" s="216"/>
      <c r="R282" s="216"/>
      <c r="S282" s="216"/>
      <c r="T282" s="217"/>
      <c r="AT282" s="212" t="s">
        <v>141</v>
      </c>
      <c r="AU282" s="212" t="s">
        <v>85</v>
      </c>
      <c r="AV282" s="210" t="s">
        <v>24</v>
      </c>
      <c r="AW282" s="210" t="s">
        <v>40</v>
      </c>
      <c r="AX282" s="210" t="s">
        <v>76</v>
      </c>
      <c r="AY282" s="212" t="s">
        <v>128</v>
      </c>
    </row>
    <row r="283" s="199" customFormat="true" ht="13.5" hidden="false" customHeight="false" outlineLevel="0" collapsed="false">
      <c r="B283" s="200"/>
      <c r="D283" s="195" t="s">
        <v>141</v>
      </c>
      <c r="E283" s="209"/>
      <c r="F283" s="218" t="s">
        <v>382</v>
      </c>
      <c r="H283" s="219" t="n">
        <v>4.05</v>
      </c>
      <c r="I283" s="205"/>
      <c r="L283" s="200"/>
      <c r="M283" s="206"/>
      <c r="N283" s="207"/>
      <c r="O283" s="207"/>
      <c r="P283" s="207"/>
      <c r="Q283" s="207"/>
      <c r="R283" s="207"/>
      <c r="S283" s="207"/>
      <c r="T283" s="208"/>
      <c r="AT283" s="209" t="s">
        <v>141</v>
      </c>
      <c r="AU283" s="209" t="s">
        <v>85</v>
      </c>
      <c r="AV283" s="199" t="s">
        <v>85</v>
      </c>
      <c r="AW283" s="199" t="s">
        <v>40</v>
      </c>
      <c r="AX283" s="199" t="s">
        <v>76</v>
      </c>
      <c r="AY283" s="209" t="s">
        <v>128</v>
      </c>
    </row>
    <row r="284" s="210" customFormat="true" ht="13.5" hidden="false" customHeight="false" outlineLevel="0" collapsed="false">
      <c r="B284" s="211"/>
      <c r="D284" s="195" t="s">
        <v>141</v>
      </c>
      <c r="E284" s="212"/>
      <c r="F284" s="213" t="s">
        <v>252</v>
      </c>
      <c r="H284" s="212"/>
      <c r="I284" s="214"/>
      <c r="L284" s="211"/>
      <c r="M284" s="215"/>
      <c r="N284" s="216"/>
      <c r="O284" s="216"/>
      <c r="P284" s="216"/>
      <c r="Q284" s="216"/>
      <c r="R284" s="216"/>
      <c r="S284" s="216"/>
      <c r="T284" s="217"/>
      <c r="AT284" s="212" t="s">
        <v>141</v>
      </c>
      <c r="AU284" s="212" t="s">
        <v>85</v>
      </c>
      <c r="AV284" s="210" t="s">
        <v>24</v>
      </c>
      <c r="AW284" s="210" t="s">
        <v>40</v>
      </c>
      <c r="AX284" s="210" t="s">
        <v>76</v>
      </c>
      <c r="AY284" s="212" t="s">
        <v>128</v>
      </c>
    </row>
    <row r="285" s="199" customFormat="true" ht="13.5" hidden="false" customHeight="false" outlineLevel="0" collapsed="false">
      <c r="B285" s="200"/>
      <c r="D285" s="195" t="s">
        <v>141</v>
      </c>
      <c r="E285" s="209"/>
      <c r="F285" s="218"/>
      <c r="H285" s="219" t="n">
        <v>0</v>
      </c>
      <c r="I285" s="205"/>
      <c r="L285" s="200"/>
      <c r="M285" s="206"/>
      <c r="N285" s="207"/>
      <c r="O285" s="207"/>
      <c r="P285" s="207"/>
      <c r="Q285" s="207"/>
      <c r="R285" s="207"/>
      <c r="S285" s="207"/>
      <c r="T285" s="208"/>
      <c r="AT285" s="209" t="s">
        <v>141</v>
      </c>
      <c r="AU285" s="209" t="s">
        <v>85</v>
      </c>
      <c r="AV285" s="199" t="s">
        <v>85</v>
      </c>
      <c r="AW285" s="199" t="s">
        <v>40</v>
      </c>
      <c r="AX285" s="199" t="s">
        <v>76</v>
      </c>
      <c r="AY285" s="209" t="s">
        <v>128</v>
      </c>
    </row>
    <row r="286" s="210" customFormat="true" ht="13.5" hidden="false" customHeight="false" outlineLevel="0" collapsed="false">
      <c r="B286" s="211"/>
      <c r="D286" s="195" t="s">
        <v>141</v>
      </c>
      <c r="E286" s="212"/>
      <c r="F286" s="213" t="s">
        <v>383</v>
      </c>
      <c r="H286" s="212"/>
      <c r="I286" s="214"/>
      <c r="L286" s="211"/>
      <c r="M286" s="215"/>
      <c r="N286" s="216"/>
      <c r="O286" s="216"/>
      <c r="P286" s="216"/>
      <c r="Q286" s="216"/>
      <c r="R286" s="216"/>
      <c r="S286" s="216"/>
      <c r="T286" s="217"/>
      <c r="AT286" s="212" t="s">
        <v>141</v>
      </c>
      <c r="AU286" s="212" t="s">
        <v>85</v>
      </c>
      <c r="AV286" s="210" t="s">
        <v>24</v>
      </c>
      <c r="AW286" s="210" t="s">
        <v>40</v>
      </c>
      <c r="AX286" s="210" t="s">
        <v>76</v>
      </c>
      <c r="AY286" s="212" t="s">
        <v>128</v>
      </c>
    </row>
    <row r="287" s="199" customFormat="true" ht="13.5" hidden="false" customHeight="false" outlineLevel="0" collapsed="false">
      <c r="B287" s="200"/>
      <c r="D287" s="195" t="s">
        <v>141</v>
      </c>
      <c r="E287" s="209"/>
      <c r="F287" s="218" t="s">
        <v>384</v>
      </c>
      <c r="H287" s="219" t="n">
        <v>28.56</v>
      </c>
      <c r="I287" s="205"/>
      <c r="L287" s="200"/>
      <c r="M287" s="206"/>
      <c r="N287" s="207"/>
      <c r="O287" s="207"/>
      <c r="P287" s="207"/>
      <c r="Q287" s="207"/>
      <c r="R287" s="207"/>
      <c r="S287" s="207"/>
      <c r="T287" s="208"/>
      <c r="AT287" s="209" t="s">
        <v>141</v>
      </c>
      <c r="AU287" s="209" t="s">
        <v>85</v>
      </c>
      <c r="AV287" s="199" t="s">
        <v>85</v>
      </c>
      <c r="AW287" s="199" t="s">
        <v>40</v>
      </c>
      <c r="AX287" s="199" t="s">
        <v>76</v>
      </c>
      <c r="AY287" s="209" t="s">
        <v>128</v>
      </c>
    </row>
    <row r="288" s="220" customFormat="true" ht="13.5" hidden="false" customHeight="false" outlineLevel="0" collapsed="false">
      <c r="B288" s="221"/>
      <c r="D288" s="201" t="s">
        <v>141</v>
      </c>
      <c r="E288" s="222"/>
      <c r="F288" s="223" t="s">
        <v>169</v>
      </c>
      <c r="H288" s="224" t="n">
        <v>32.61</v>
      </c>
      <c r="I288" s="225"/>
      <c r="L288" s="221"/>
      <c r="M288" s="226"/>
      <c r="N288" s="227"/>
      <c r="O288" s="227"/>
      <c r="P288" s="227"/>
      <c r="Q288" s="227"/>
      <c r="R288" s="227"/>
      <c r="S288" s="227"/>
      <c r="T288" s="228"/>
      <c r="AT288" s="229" t="s">
        <v>141</v>
      </c>
      <c r="AU288" s="229" t="s">
        <v>85</v>
      </c>
      <c r="AV288" s="220" t="s">
        <v>135</v>
      </c>
      <c r="AW288" s="220" t="s">
        <v>40</v>
      </c>
      <c r="AX288" s="220" t="s">
        <v>24</v>
      </c>
      <c r="AY288" s="229" t="s">
        <v>128</v>
      </c>
    </row>
    <row r="289" s="29" customFormat="true" ht="22.5" hidden="false" customHeight="true" outlineLevel="0" collapsed="false">
      <c r="B289" s="182"/>
      <c r="C289" s="235" t="s">
        <v>385</v>
      </c>
      <c r="D289" s="235" t="s">
        <v>386</v>
      </c>
      <c r="E289" s="236" t="s">
        <v>387</v>
      </c>
      <c r="F289" s="237" t="s">
        <v>388</v>
      </c>
      <c r="G289" s="238" t="s">
        <v>350</v>
      </c>
      <c r="H289" s="239" t="n">
        <v>58.698</v>
      </c>
      <c r="I289" s="240"/>
      <c r="J289" s="241" t="n">
        <f aca="false">ROUND(I289*H289,2)</f>
        <v>0</v>
      </c>
      <c r="K289" s="237" t="s">
        <v>134</v>
      </c>
      <c r="L289" s="242"/>
      <c r="M289" s="243"/>
      <c r="N289" s="244" t="s">
        <v>47</v>
      </c>
      <c r="O289" s="31"/>
      <c r="P289" s="192" t="n">
        <f aca="false">O289*H289</f>
        <v>0</v>
      </c>
      <c r="Q289" s="192" t="n">
        <v>1</v>
      </c>
      <c r="R289" s="192" t="n">
        <f aca="false">Q289*H289</f>
        <v>58.698</v>
      </c>
      <c r="S289" s="192" t="n">
        <v>0</v>
      </c>
      <c r="T289" s="193" t="n">
        <f aca="false">S289*H289</f>
        <v>0</v>
      </c>
      <c r="AR289" s="10" t="s">
        <v>180</v>
      </c>
      <c r="AT289" s="10" t="s">
        <v>386</v>
      </c>
      <c r="AU289" s="10" t="s">
        <v>85</v>
      </c>
      <c r="AY289" s="10" t="s">
        <v>128</v>
      </c>
      <c r="BE289" s="194" t="n">
        <f aca="false">IF(N289="základní",J289,0)</f>
        <v>0</v>
      </c>
      <c r="BF289" s="194" t="n">
        <f aca="false">IF(N289="snížená",J289,0)</f>
        <v>0</v>
      </c>
      <c r="BG289" s="194" t="n">
        <f aca="false">IF(N289="zákl. přenesená",J289,0)</f>
        <v>0</v>
      </c>
      <c r="BH289" s="194" t="n">
        <f aca="false">IF(N289="sníž. přenesená",J289,0)</f>
        <v>0</v>
      </c>
      <c r="BI289" s="194" t="n">
        <f aca="false">IF(N289="nulová",J289,0)</f>
        <v>0</v>
      </c>
      <c r="BJ289" s="10" t="s">
        <v>24</v>
      </c>
      <c r="BK289" s="194" t="n">
        <f aca="false">ROUND(I289*H289,2)</f>
        <v>0</v>
      </c>
      <c r="BL289" s="10" t="s">
        <v>135</v>
      </c>
      <c r="BM289" s="10" t="s">
        <v>389</v>
      </c>
    </row>
    <row r="290" s="29" customFormat="true" ht="40.5" hidden="false" customHeight="false" outlineLevel="0" collapsed="false">
      <c r="B290" s="30"/>
      <c r="D290" s="195" t="s">
        <v>137</v>
      </c>
      <c r="F290" s="196" t="s">
        <v>390</v>
      </c>
      <c r="I290" s="153"/>
      <c r="L290" s="30"/>
      <c r="M290" s="197"/>
      <c r="N290" s="31"/>
      <c r="O290" s="31"/>
      <c r="P290" s="31"/>
      <c r="Q290" s="31"/>
      <c r="R290" s="31"/>
      <c r="S290" s="31"/>
      <c r="T290" s="70"/>
      <c r="AT290" s="10" t="s">
        <v>137</v>
      </c>
      <c r="AU290" s="10" t="s">
        <v>85</v>
      </c>
    </row>
    <row r="291" s="199" customFormat="true" ht="13.5" hidden="false" customHeight="false" outlineLevel="0" collapsed="false">
      <c r="B291" s="200"/>
      <c r="D291" s="201" t="s">
        <v>141</v>
      </c>
      <c r="F291" s="203" t="s">
        <v>391</v>
      </c>
      <c r="H291" s="204" t="n">
        <v>58.698</v>
      </c>
      <c r="I291" s="205"/>
      <c r="L291" s="200"/>
      <c r="M291" s="206"/>
      <c r="N291" s="207"/>
      <c r="O291" s="207"/>
      <c r="P291" s="207"/>
      <c r="Q291" s="207"/>
      <c r="R291" s="207"/>
      <c r="S291" s="207"/>
      <c r="T291" s="208"/>
      <c r="AT291" s="209" t="s">
        <v>141</v>
      </c>
      <c r="AU291" s="209" t="s">
        <v>85</v>
      </c>
      <c r="AV291" s="199" t="s">
        <v>85</v>
      </c>
      <c r="AW291" s="199" t="s">
        <v>6</v>
      </c>
      <c r="AX291" s="199" t="s">
        <v>24</v>
      </c>
      <c r="AY291" s="209" t="s">
        <v>128</v>
      </c>
    </row>
    <row r="292" s="29" customFormat="true" ht="22.5" hidden="false" customHeight="true" outlineLevel="0" collapsed="false">
      <c r="B292" s="182"/>
      <c r="C292" s="183" t="s">
        <v>392</v>
      </c>
      <c r="D292" s="183" t="s">
        <v>130</v>
      </c>
      <c r="E292" s="184" t="s">
        <v>393</v>
      </c>
      <c r="F292" s="185" t="s">
        <v>394</v>
      </c>
      <c r="G292" s="186" t="s">
        <v>133</v>
      </c>
      <c r="H292" s="187" t="n">
        <v>175</v>
      </c>
      <c r="I292" s="188"/>
      <c r="J292" s="189" t="n">
        <f aca="false">ROUND(I292*H292,2)</f>
        <v>0</v>
      </c>
      <c r="K292" s="185" t="s">
        <v>134</v>
      </c>
      <c r="L292" s="30"/>
      <c r="M292" s="190"/>
      <c r="N292" s="191" t="s">
        <v>47</v>
      </c>
      <c r="O292" s="31"/>
      <c r="P292" s="192" t="n">
        <f aca="false">O292*H292</f>
        <v>0</v>
      </c>
      <c r="Q292" s="192" t="n">
        <v>0</v>
      </c>
      <c r="R292" s="192" t="n">
        <f aca="false">Q292*H292</f>
        <v>0</v>
      </c>
      <c r="S292" s="192" t="n">
        <v>0</v>
      </c>
      <c r="T292" s="193" t="n">
        <f aca="false">S292*H292</f>
        <v>0</v>
      </c>
      <c r="AR292" s="10" t="s">
        <v>135</v>
      </c>
      <c r="AT292" s="10" t="s">
        <v>130</v>
      </c>
      <c r="AU292" s="10" t="s">
        <v>85</v>
      </c>
      <c r="AY292" s="10" t="s">
        <v>128</v>
      </c>
      <c r="BE292" s="194" t="n">
        <f aca="false">IF(N292="základní",J292,0)</f>
        <v>0</v>
      </c>
      <c r="BF292" s="194" t="n">
        <f aca="false">IF(N292="snížená",J292,0)</f>
        <v>0</v>
      </c>
      <c r="BG292" s="194" t="n">
        <f aca="false">IF(N292="zákl. přenesená",J292,0)</f>
        <v>0</v>
      </c>
      <c r="BH292" s="194" t="n">
        <f aca="false">IF(N292="sníž. přenesená",J292,0)</f>
        <v>0</v>
      </c>
      <c r="BI292" s="194" t="n">
        <f aca="false">IF(N292="nulová",J292,0)</f>
        <v>0</v>
      </c>
      <c r="BJ292" s="10" t="s">
        <v>24</v>
      </c>
      <c r="BK292" s="194" t="n">
        <f aca="false">ROUND(I292*H292,2)</f>
        <v>0</v>
      </c>
      <c r="BL292" s="10" t="s">
        <v>135</v>
      </c>
      <c r="BM292" s="10" t="s">
        <v>395</v>
      </c>
    </row>
    <row r="293" s="29" customFormat="true" ht="27" hidden="false" customHeight="false" outlineLevel="0" collapsed="false">
      <c r="B293" s="30"/>
      <c r="D293" s="195" t="s">
        <v>137</v>
      </c>
      <c r="F293" s="196" t="s">
        <v>396</v>
      </c>
      <c r="I293" s="153"/>
      <c r="L293" s="30"/>
      <c r="M293" s="197"/>
      <c r="N293" s="31"/>
      <c r="O293" s="31"/>
      <c r="P293" s="31"/>
      <c r="Q293" s="31"/>
      <c r="R293" s="31"/>
      <c r="S293" s="31"/>
      <c r="T293" s="70"/>
      <c r="AT293" s="10" t="s">
        <v>137</v>
      </c>
      <c r="AU293" s="10" t="s">
        <v>85</v>
      </c>
    </row>
    <row r="294" s="199" customFormat="true" ht="13.5" hidden="false" customHeight="false" outlineLevel="0" collapsed="false">
      <c r="B294" s="200"/>
      <c r="D294" s="195" t="s">
        <v>141</v>
      </c>
      <c r="E294" s="209"/>
      <c r="F294" s="218" t="s">
        <v>397</v>
      </c>
      <c r="H294" s="219" t="n">
        <v>35</v>
      </c>
      <c r="I294" s="205"/>
      <c r="L294" s="200"/>
      <c r="M294" s="206"/>
      <c r="N294" s="207"/>
      <c r="O294" s="207"/>
      <c r="P294" s="207"/>
      <c r="Q294" s="207"/>
      <c r="R294" s="207"/>
      <c r="S294" s="207"/>
      <c r="T294" s="208"/>
      <c r="AT294" s="209" t="s">
        <v>141</v>
      </c>
      <c r="AU294" s="209" t="s">
        <v>85</v>
      </c>
      <c r="AV294" s="199" t="s">
        <v>85</v>
      </c>
      <c r="AW294" s="199" t="s">
        <v>40</v>
      </c>
      <c r="AX294" s="199" t="s">
        <v>24</v>
      </c>
      <c r="AY294" s="209" t="s">
        <v>128</v>
      </c>
    </row>
    <row r="295" s="199" customFormat="true" ht="13.5" hidden="false" customHeight="false" outlineLevel="0" collapsed="false">
      <c r="B295" s="200"/>
      <c r="D295" s="201" t="s">
        <v>141</v>
      </c>
      <c r="F295" s="203" t="s">
        <v>398</v>
      </c>
      <c r="H295" s="204" t="n">
        <v>175</v>
      </c>
      <c r="I295" s="205"/>
      <c r="L295" s="200"/>
      <c r="M295" s="206"/>
      <c r="N295" s="207"/>
      <c r="O295" s="207"/>
      <c r="P295" s="207"/>
      <c r="Q295" s="207"/>
      <c r="R295" s="207"/>
      <c r="S295" s="207"/>
      <c r="T295" s="208"/>
      <c r="AT295" s="209" t="s">
        <v>141</v>
      </c>
      <c r="AU295" s="209" t="s">
        <v>85</v>
      </c>
      <c r="AV295" s="199" t="s">
        <v>85</v>
      </c>
      <c r="AW295" s="199" t="s">
        <v>6</v>
      </c>
      <c r="AX295" s="199" t="s">
        <v>24</v>
      </c>
      <c r="AY295" s="209" t="s">
        <v>128</v>
      </c>
    </row>
    <row r="296" s="29" customFormat="true" ht="22.5" hidden="false" customHeight="true" outlineLevel="0" collapsed="false">
      <c r="B296" s="182"/>
      <c r="C296" s="183" t="s">
        <v>399</v>
      </c>
      <c r="D296" s="183" t="s">
        <v>130</v>
      </c>
      <c r="E296" s="184" t="s">
        <v>400</v>
      </c>
      <c r="F296" s="185" t="s">
        <v>401</v>
      </c>
      <c r="G296" s="186" t="s">
        <v>133</v>
      </c>
      <c r="H296" s="187" t="n">
        <v>250</v>
      </c>
      <c r="I296" s="188"/>
      <c r="J296" s="189" t="n">
        <f aca="false">ROUND(I296*H296,2)</f>
        <v>0</v>
      </c>
      <c r="K296" s="185" t="s">
        <v>134</v>
      </c>
      <c r="L296" s="30"/>
      <c r="M296" s="190"/>
      <c r="N296" s="191" t="s">
        <v>47</v>
      </c>
      <c r="O296" s="31"/>
      <c r="P296" s="192" t="n">
        <f aca="false">O296*H296</f>
        <v>0</v>
      </c>
      <c r="Q296" s="192" t="n">
        <v>0</v>
      </c>
      <c r="R296" s="192" t="n">
        <f aca="false">Q296*H296</f>
        <v>0</v>
      </c>
      <c r="S296" s="192" t="n">
        <v>0</v>
      </c>
      <c r="T296" s="193" t="n">
        <f aca="false">S296*H296</f>
        <v>0</v>
      </c>
      <c r="AR296" s="10" t="s">
        <v>135</v>
      </c>
      <c r="AT296" s="10" t="s">
        <v>130</v>
      </c>
      <c r="AU296" s="10" t="s">
        <v>85</v>
      </c>
      <c r="AY296" s="10" t="s">
        <v>128</v>
      </c>
      <c r="BE296" s="194" t="n">
        <f aca="false">IF(N296="základní",J296,0)</f>
        <v>0</v>
      </c>
      <c r="BF296" s="194" t="n">
        <f aca="false">IF(N296="snížená",J296,0)</f>
        <v>0</v>
      </c>
      <c r="BG296" s="194" t="n">
        <f aca="false">IF(N296="zákl. přenesená",J296,0)</f>
        <v>0</v>
      </c>
      <c r="BH296" s="194" t="n">
        <f aca="false">IF(N296="sníž. přenesená",J296,0)</f>
        <v>0</v>
      </c>
      <c r="BI296" s="194" t="n">
        <f aca="false">IF(N296="nulová",J296,0)</f>
        <v>0</v>
      </c>
      <c r="BJ296" s="10" t="s">
        <v>24</v>
      </c>
      <c r="BK296" s="194" t="n">
        <f aca="false">ROUND(I296*H296,2)</f>
        <v>0</v>
      </c>
      <c r="BL296" s="10" t="s">
        <v>135</v>
      </c>
      <c r="BM296" s="10" t="s">
        <v>402</v>
      </c>
    </row>
    <row r="297" s="29" customFormat="true" ht="27" hidden="false" customHeight="false" outlineLevel="0" collapsed="false">
      <c r="B297" s="30"/>
      <c r="D297" s="195" t="s">
        <v>137</v>
      </c>
      <c r="F297" s="196" t="s">
        <v>403</v>
      </c>
      <c r="I297" s="153"/>
      <c r="L297" s="30"/>
      <c r="M297" s="197"/>
      <c r="N297" s="31"/>
      <c r="O297" s="31"/>
      <c r="P297" s="31"/>
      <c r="Q297" s="31"/>
      <c r="R297" s="31"/>
      <c r="S297" s="31"/>
      <c r="T297" s="70"/>
      <c r="AT297" s="10" t="s">
        <v>137</v>
      </c>
      <c r="AU297" s="10" t="s">
        <v>85</v>
      </c>
    </row>
    <row r="298" s="29" customFormat="true" ht="121.5" hidden="false" customHeight="false" outlineLevel="0" collapsed="false">
      <c r="B298" s="30"/>
      <c r="D298" s="195" t="s">
        <v>139</v>
      </c>
      <c r="F298" s="198" t="s">
        <v>404</v>
      </c>
      <c r="I298" s="153"/>
      <c r="L298" s="30"/>
      <c r="M298" s="197"/>
      <c r="N298" s="31"/>
      <c r="O298" s="31"/>
      <c r="P298" s="31"/>
      <c r="Q298" s="31"/>
      <c r="R298" s="31"/>
      <c r="S298" s="31"/>
      <c r="T298" s="70"/>
      <c r="AT298" s="10" t="s">
        <v>139</v>
      </c>
      <c r="AU298" s="10" t="s">
        <v>85</v>
      </c>
    </row>
    <row r="299" s="199" customFormat="true" ht="13.5" hidden="false" customHeight="false" outlineLevel="0" collapsed="false">
      <c r="B299" s="200"/>
      <c r="D299" s="201" t="s">
        <v>141</v>
      </c>
      <c r="E299" s="202"/>
      <c r="F299" s="203" t="s">
        <v>405</v>
      </c>
      <c r="H299" s="204" t="n">
        <v>250</v>
      </c>
      <c r="I299" s="205"/>
      <c r="L299" s="200"/>
      <c r="M299" s="206"/>
      <c r="N299" s="207"/>
      <c r="O299" s="207"/>
      <c r="P299" s="207"/>
      <c r="Q299" s="207"/>
      <c r="R299" s="207"/>
      <c r="S299" s="207"/>
      <c r="T299" s="208"/>
      <c r="AT299" s="209" t="s">
        <v>141</v>
      </c>
      <c r="AU299" s="209" t="s">
        <v>85</v>
      </c>
      <c r="AV299" s="199" t="s">
        <v>85</v>
      </c>
      <c r="AW299" s="199" t="s">
        <v>40</v>
      </c>
      <c r="AX299" s="199" t="s">
        <v>24</v>
      </c>
      <c r="AY299" s="209" t="s">
        <v>128</v>
      </c>
    </row>
    <row r="300" s="29" customFormat="true" ht="22.5" hidden="false" customHeight="true" outlineLevel="0" collapsed="false">
      <c r="B300" s="182"/>
      <c r="C300" s="183" t="s">
        <v>406</v>
      </c>
      <c r="D300" s="183" t="s">
        <v>130</v>
      </c>
      <c r="E300" s="184" t="s">
        <v>407</v>
      </c>
      <c r="F300" s="185" t="s">
        <v>408</v>
      </c>
      <c r="G300" s="186" t="s">
        <v>133</v>
      </c>
      <c r="H300" s="187" t="n">
        <v>250</v>
      </c>
      <c r="I300" s="188"/>
      <c r="J300" s="189" t="n">
        <f aca="false">ROUND(I300*H300,2)</f>
        <v>0</v>
      </c>
      <c r="K300" s="185" t="s">
        <v>134</v>
      </c>
      <c r="L300" s="30"/>
      <c r="M300" s="190"/>
      <c r="N300" s="191" t="s">
        <v>47</v>
      </c>
      <c r="O300" s="31"/>
      <c r="P300" s="192" t="n">
        <f aca="false">O300*H300</f>
        <v>0</v>
      </c>
      <c r="Q300" s="192" t="n">
        <v>0</v>
      </c>
      <c r="R300" s="192" t="n">
        <f aca="false">Q300*H300</f>
        <v>0</v>
      </c>
      <c r="S300" s="192" t="n">
        <v>0</v>
      </c>
      <c r="T300" s="193" t="n">
        <f aca="false">S300*H300</f>
        <v>0</v>
      </c>
      <c r="AR300" s="10" t="s">
        <v>135</v>
      </c>
      <c r="AT300" s="10" t="s">
        <v>130</v>
      </c>
      <c r="AU300" s="10" t="s">
        <v>85</v>
      </c>
      <c r="AY300" s="10" t="s">
        <v>128</v>
      </c>
      <c r="BE300" s="194" t="n">
        <f aca="false">IF(N300="základní",J300,0)</f>
        <v>0</v>
      </c>
      <c r="BF300" s="194" t="n">
        <f aca="false">IF(N300="snížená",J300,0)</f>
        <v>0</v>
      </c>
      <c r="BG300" s="194" t="n">
        <f aca="false">IF(N300="zákl. přenesená",J300,0)</f>
        <v>0</v>
      </c>
      <c r="BH300" s="194" t="n">
        <f aca="false">IF(N300="sníž. přenesená",J300,0)</f>
        <v>0</v>
      </c>
      <c r="BI300" s="194" t="n">
        <f aca="false">IF(N300="nulová",J300,0)</f>
        <v>0</v>
      </c>
      <c r="BJ300" s="10" t="s">
        <v>24</v>
      </c>
      <c r="BK300" s="194" t="n">
        <f aca="false">ROUND(I300*H300,2)</f>
        <v>0</v>
      </c>
      <c r="BL300" s="10" t="s">
        <v>135</v>
      </c>
      <c r="BM300" s="10" t="s">
        <v>409</v>
      </c>
    </row>
    <row r="301" s="29" customFormat="true" ht="27" hidden="false" customHeight="false" outlineLevel="0" collapsed="false">
      <c r="B301" s="30"/>
      <c r="D301" s="195" t="s">
        <v>137</v>
      </c>
      <c r="F301" s="196" t="s">
        <v>410</v>
      </c>
      <c r="I301" s="153"/>
      <c r="L301" s="30"/>
      <c r="M301" s="197"/>
      <c r="N301" s="31"/>
      <c r="O301" s="31"/>
      <c r="P301" s="31"/>
      <c r="Q301" s="31"/>
      <c r="R301" s="31"/>
      <c r="S301" s="31"/>
      <c r="T301" s="70"/>
      <c r="AT301" s="10" t="s">
        <v>137</v>
      </c>
      <c r="AU301" s="10" t="s">
        <v>85</v>
      </c>
    </row>
    <row r="302" s="29" customFormat="true" ht="121.5" hidden="false" customHeight="false" outlineLevel="0" collapsed="false">
      <c r="B302" s="30"/>
      <c r="D302" s="195" t="s">
        <v>139</v>
      </c>
      <c r="F302" s="198" t="s">
        <v>411</v>
      </c>
      <c r="I302" s="153"/>
      <c r="L302" s="30"/>
      <c r="M302" s="197"/>
      <c r="N302" s="31"/>
      <c r="O302" s="31"/>
      <c r="P302" s="31"/>
      <c r="Q302" s="31"/>
      <c r="R302" s="31"/>
      <c r="S302" s="31"/>
      <c r="T302" s="70"/>
      <c r="AT302" s="10" t="s">
        <v>139</v>
      </c>
      <c r="AU302" s="10" t="s">
        <v>85</v>
      </c>
    </row>
    <row r="303" s="199" customFormat="true" ht="13.5" hidden="false" customHeight="false" outlineLevel="0" collapsed="false">
      <c r="B303" s="200"/>
      <c r="D303" s="201" t="s">
        <v>141</v>
      </c>
      <c r="E303" s="202"/>
      <c r="F303" s="203" t="s">
        <v>405</v>
      </c>
      <c r="H303" s="204" t="n">
        <v>250</v>
      </c>
      <c r="I303" s="205"/>
      <c r="L303" s="200"/>
      <c r="M303" s="206"/>
      <c r="N303" s="207"/>
      <c r="O303" s="207"/>
      <c r="P303" s="207"/>
      <c r="Q303" s="207"/>
      <c r="R303" s="207"/>
      <c r="S303" s="207"/>
      <c r="T303" s="208"/>
      <c r="AT303" s="209" t="s">
        <v>141</v>
      </c>
      <c r="AU303" s="209" t="s">
        <v>85</v>
      </c>
      <c r="AV303" s="199" t="s">
        <v>85</v>
      </c>
      <c r="AW303" s="199" t="s">
        <v>40</v>
      </c>
      <c r="AX303" s="199" t="s">
        <v>24</v>
      </c>
      <c r="AY303" s="209" t="s">
        <v>128</v>
      </c>
    </row>
    <row r="304" s="29" customFormat="true" ht="22.5" hidden="false" customHeight="true" outlineLevel="0" collapsed="false">
      <c r="B304" s="182"/>
      <c r="C304" s="235" t="s">
        <v>412</v>
      </c>
      <c r="D304" s="235" t="s">
        <v>386</v>
      </c>
      <c r="E304" s="236" t="s">
        <v>413</v>
      </c>
      <c r="F304" s="237" t="s">
        <v>414</v>
      </c>
      <c r="G304" s="238" t="s">
        <v>415</v>
      </c>
      <c r="H304" s="239" t="n">
        <v>7.65</v>
      </c>
      <c r="I304" s="240"/>
      <c r="J304" s="241" t="n">
        <f aca="false">ROUND(I304*H304,2)</f>
        <v>0</v>
      </c>
      <c r="K304" s="237" t="s">
        <v>134</v>
      </c>
      <c r="L304" s="242"/>
      <c r="M304" s="243"/>
      <c r="N304" s="244" t="s">
        <v>47</v>
      </c>
      <c r="O304" s="31"/>
      <c r="P304" s="192" t="n">
        <f aca="false">O304*H304</f>
        <v>0</v>
      </c>
      <c r="Q304" s="192" t="n">
        <v>0.001</v>
      </c>
      <c r="R304" s="192" t="n">
        <f aca="false">Q304*H304</f>
        <v>0.00765</v>
      </c>
      <c r="S304" s="192" t="n">
        <v>0</v>
      </c>
      <c r="T304" s="193" t="n">
        <f aca="false">S304*H304</f>
        <v>0</v>
      </c>
      <c r="AR304" s="10" t="s">
        <v>180</v>
      </c>
      <c r="AT304" s="10" t="s">
        <v>386</v>
      </c>
      <c r="AU304" s="10" t="s">
        <v>85</v>
      </c>
      <c r="AY304" s="10" t="s">
        <v>128</v>
      </c>
      <c r="BE304" s="194" t="n">
        <f aca="false">IF(N304="základní",J304,0)</f>
        <v>0</v>
      </c>
      <c r="BF304" s="194" t="n">
        <f aca="false">IF(N304="snížená",J304,0)</f>
        <v>0</v>
      </c>
      <c r="BG304" s="194" t="n">
        <f aca="false">IF(N304="zákl. přenesená",J304,0)</f>
        <v>0</v>
      </c>
      <c r="BH304" s="194" t="n">
        <f aca="false">IF(N304="sníž. přenesená",J304,0)</f>
        <v>0</v>
      </c>
      <c r="BI304" s="194" t="n">
        <f aca="false">IF(N304="nulová",J304,0)</f>
        <v>0</v>
      </c>
      <c r="BJ304" s="10" t="s">
        <v>24</v>
      </c>
      <c r="BK304" s="194" t="n">
        <f aca="false">ROUND(I304*H304,2)</f>
        <v>0</v>
      </c>
      <c r="BL304" s="10" t="s">
        <v>135</v>
      </c>
      <c r="BM304" s="10" t="s">
        <v>416</v>
      </c>
    </row>
    <row r="305" s="29" customFormat="true" ht="13.5" hidden="false" customHeight="false" outlineLevel="0" collapsed="false">
      <c r="B305" s="30"/>
      <c r="D305" s="195" t="s">
        <v>137</v>
      </c>
      <c r="F305" s="196" t="s">
        <v>417</v>
      </c>
      <c r="I305" s="153"/>
      <c r="L305" s="30"/>
      <c r="M305" s="197"/>
      <c r="N305" s="31"/>
      <c r="O305" s="31"/>
      <c r="P305" s="31"/>
      <c r="Q305" s="31"/>
      <c r="R305" s="31"/>
      <c r="S305" s="31"/>
      <c r="T305" s="70"/>
      <c r="AT305" s="10" t="s">
        <v>137</v>
      </c>
      <c r="AU305" s="10" t="s">
        <v>85</v>
      </c>
    </row>
    <row r="306" s="199" customFormat="true" ht="13.5" hidden="false" customHeight="false" outlineLevel="0" collapsed="false">
      <c r="B306" s="200"/>
      <c r="D306" s="201" t="s">
        <v>141</v>
      </c>
      <c r="F306" s="203" t="s">
        <v>418</v>
      </c>
      <c r="H306" s="204" t="n">
        <v>7.65</v>
      </c>
      <c r="I306" s="205"/>
      <c r="L306" s="200"/>
      <c r="M306" s="206"/>
      <c r="N306" s="207"/>
      <c r="O306" s="207"/>
      <c r="P306" s="207"/>
      <c r="Q306" s="207"/>
      <c r="R306" s="207"/>
      <c r="S306" s="207"/>
      <c r="T306" s="208"/>
      <c r="AT306" s="209" t="s">
        <v>141</v>
      </c>
      <c r="AU306" s="209" t="s">
        <v>85</v>
      </c>
      <c r="AV306" s="199" t="s">
        <v>85</v>
      </c>
      <c r="AW306" s="199" t="s">
        <v>6</v>
      </c>
      <c r="AX306" s="199" t="s">
        <v>24</v>
      </c>
      <c r="AY306" s="209" t="s">
        <v>128</v>
      </c>
    </row>
    <row r="307" s="29" customFormat="true" ht="22.5" hidden="false" customHeight="true" outlineLevel="0" collapsed="false">
      <c r="B307" s="182"/>
      <c r="C307" s="183" t="s">
        <v>419</v>
      </c>
      <c r="D307" s="183" t="s">
        <v>130</v>
      </c>
      <c r="E307" s="184" t="s">
        <v>420</v>
      </c>
      <c r="F307" s="185" t="s">
        <v>421</v>
      </c>
      <c r="G307" s="186" t="s">
        <v>133</v>
      </c>
      <c r="H307" s="187" t="n">
        <v>1752.5</v>
      </c>
      <c r="I307" s="188"/>
      <c r="J307" s="189" t="n">
        <f aca="false">ROUND(I307*H307,2)</f>
        <v>0</v>
      </c>
      <c r="K307" s="185" t="s">
        <v>134</v>
      </c>
      <c r="L307" s="30"/>
      <c r="M307" s="190"/>
      <c r="N307" s="191" t="s">
        <v>47</v>
      </c>
      <c r="O307" s="31"/>
      <c r="P307" s="192" t="n">
        <f aca="false">O307*H307</f>
        <v>0</v>
      </c>
      <c r="Q307" s="192" t="n">
        <v>0</v>
      </c>
      <c r="R307" s="192" t="n">
        <f aca="false">Q307*H307</f>
        <v>0</v>
      </c>
      <c r="S307" s="192" t="n">
        <v>0</v>
      </c>
      <c r="T307" s="193" t="n">
        <f aca="false">S307*H307</f>
        <v>0</v>
      </c>
      <c r="AR307" s="10" t="s">
        <v>135</v>
      </c>
      <c r="AT307" s="10" t="s">
        <v>130</v>
      </c>
      <c r="AU307" s="10" t="s">
        <v>85</v>
      </c>
      <c r="AY307" s="10" t="s">
        <v>128</v>
      </c>
      <c r="BE307" s="194" t="n">
        <f aca="false">IF(N307="základní",J307,0)</f>
        <v>0</v>
      </c>
      <c r="BF307" s="194" t="n">
        <f aca="false">IF(N307="snížená",J307,0)</f>
        <v>0</v>
      </c>
      <c r="BG307" s="194" t="n">
        <f aca="false">IF(N307="zákl. přenesená",J307,0)</f>
        <v>0</v>
      </c>
      <c r="BH307" s="194" t="n">
        <f aca="false">IF(N307="sníž. přenesená",J307,0)</f>
        <v>0</v>
      </c>
      <c r="BI307" s="194" t="n">
        <f aca="false">IF(N307="nulová",J307,0)</f>
        <v>0</v>
      </c>
      <c r="BJ307" s="10" t="s">
        <v>24</v>
      </c>
      <c r="BK307" s="194" t="n">
        <f aca="false">ROUND(I307*H307,2)</f>
        <v>0</v>
      </c>
      <c r="BL307" s="10" t="s">
        <v>135</v>
      </c>
      <c r="BM307" s="10" t="s">
        <v>422</v>
      </c>
    </row>
    <row r="308" s="29" customFormat="true" ht="13.5" hidden="false" customHeight="false" outlineLevel="0" collapsed="false">
      <c r="B308" s="30"/>
      <c r="D308" s="195" t="s">
        <v>137</v>
      </c>
      <c r="F308" s="196" t="s">
        <v>423</v>
      </c>
      <c r="I308" s="153"/>
      <c r="L308" s="30"/>
      <c r="M308" s="197"/>
      <c r="N308" s="31"/>
      <c r="O308" s="31"/>
      <c r="P308" s="31"/>
      <c r="Q308" s="31"/>
      <c r="R308" s="31"/>
      <c r="S308" s="31"/>
      <c r="T308" s="70"/>
      <c r="AT308" s="10" t="s">
        <v>137</v>
      </c>
      <c r="AU308" s="10" t="s">
        <v>85</v>
      </c>
    </row>
    <row r="309" s="29" customFormat="true" ht="162" hidden="false" customHeight="false" outlineLevel="0" collapsed="false">
      <c r="B309" s="30"/>
      <c r="D309" s="195" t="s">
        <v>139</v>
      </c>
      <c r="F309" s="198" t="s">
        <v>424</v>
      </c>
      <c r="I309" s="153"/>
      <c r="L309" s="30"/>
      <c r="M309" s="197"/>
      <c r="N309" s="31"/>
      <c r="O309" s="31"/>
      <c r="P309" s="31"/>
      <c r="Q309" s="31"/>
      <c r="R309" s="31"/>
      <c r="S309" s="31"/>
      <c r="T309" s="70"/>
      <c r="AT309" s="10" t="s">
        <v>139</v>
      </c>
      <c r="AU309" s="10" t="s">
        <v>85</v>
      </c>
    </row>
    <row r="310" s="210" customFormat="true" ht="13.5" hidden="false" customHeight="false" outlineLevel="0" collapsed="false">
      <c r="B310" s="211"/>
      <c r="D310" s="195" t="s">
        <v>141</v>
      </c>
      <c r="E310" s="212"/>
      <c r="F310" s="213" t="s">
        <v>166</v>
      </c>
      <c r="H310" s="212"/>
      <c r="I310" s="214"/>
      <c r="L310" s="211"/>
      <c r="M310" s="215"/>
      <c r="N310" s="216"/>
      <c r="O310" s="216"/>
      <c r="P310" s="216"/>
      <c r="Q310" s="216"/>
      <c r="R310" s="216"/>
      <c r="S310" s="216"/>
      <c r="T310" s="217"/>
      <c r="AT310" s="212" t="s">
        <v>141</v>
      </c>
      <c r="AU310" s="212" t="s">
        <v>85</v>
      </c>
      <c r="AV310" s="210" t="s">
        <v>24</v>
      </c>
      <c r="AW310" s="210" t="s">
        <v>40</v>
      </c>
      <c r="AX310" s="210" t="s">
        <v>76</v>
      </c>
      <c r="AY310" s="212" t="s">
        <v>128</v>
      </c>
    </row>
    <row r="311" s="199" customFormat="true" ht="13.5" hidden="false" customHeight="false" outlineLevel="0" collapsed="false">
      <c r="B311" s="200"/>
      <c r="D311" s="195" t="s">
        <v>141</v>
      </c>
      <c r="E311" s="209"/>
      <c r="F311" s="218" t="s">
        <v>425</v>
      </c>
      <c r="H311" s="219" t="n">
        <v>360</v>
      </c>
      <c r="I311" s="205"/>
      <c r="L311" s="200"/>
      <c r="M311" s="206"/>
      <c r="N311" s="207"/>
      <c r="O311" s="207"/>
      <c r="P311" s="207"/>
      <c r="Q311" s="207"/>
      <c r="R311" s="207"/>
      <c r="S311" s="207"/>
      <c r="T311" s="208"/>
      <c r="AT311" s="209" t="s">
        <v>141</v>
      </c>
      <c r="AU311" s="209" t="s">
        <v>85</v>
      </c>
      <c r="AV311" s="199" t="s">
        <v>85</v>
      </c>
      <c r="AW311" s="199" t="s">
        <v>40</v>
      </c>
      <c r="AX311" s="199" t="s">
        <v>76</v>
      </c>
      <c r="AY311" s="209" t="s">
        <v>128</v>
      </c>
    </row>
    <row r="312" s="199" customFormat="true" ht="13.5" hidden="false" customHeight="false" outlineLevel="0" collapsed="false">
      <c r="B312" s="200"/>
      <c r="D312" s="195" t="s">
        <v>141</v>
      </c>
      <c r="E312" s="209"/>
      <c r="F312" s="218"/>
      <c r="H312" s="219" t="n">
        <v>0</v>
      </c>
      <c r="I312" s="205"/>
      <c r="L312" s="200"/>
      <c r="M312" s="206"/>
      <c r="N312" s="207"/>
      <c r="O312" s="207"/>
      <c r="P312" s="207"/>
      <c r="Q312" s="207"/>
      <c r="R312" s="207"/>
      <c r="S312" s="207"/>
      <c r="T312" s="208"/>
      <c r="AT312" s="209" t="s">
        <v>141</v>
      </c>
      <c r="AU312" s="209" t="s">
        <v>85</v>
      </c>
      <c r="AV312" s="199" t="s">
        <v>85</v>
      </c>
      <c r="AW312" s="199" t="s">
        <v>40</v>
      </c>
      <c r="AX312" s="199" t="s">
        <v>76</v>
      </c>
      <c r="AY312" s="209" t="s">
        <v>128</v>
      </c>
    </row>
    <row r="313" s="210" customFormat="true" ht="13.5" hidden="false" customHeight="false" outlineLevel="0" collapsed="false">
      <c r="B313" s="211"/>
      <c r="D313" s="195" t="s">
        <v>141</v>
      </c>
      <c r="E313" s="212"/>
      <c r="F313" s="213" t="s">
        <v>426</v>
      </c>
      <c r="H313" s="212"/>
      <c r="I313" s="214"/>
      <c r="L313" s="211"/>
      <c r="M313" s="215"/>
      <c r="N313" s="216"/>
      <c r="O313" s="216"/>
      <c r="P313" s="216"/>
      <c r="Q313" s="216"/>
      <c r="R313" s="216"/>
      <c r="S313" s="216"/>
      <c r="T313" s="217"/>
      <c r="AT313" s="212" t="s">
        <v>141</v>
      </c>
      <c r="AU313" s="212" t="s">
        <v>85</v>
      </c>
      <c r="AV313" s="210" t="s">
        <v>24</v>
      </c>
      <c r="AW313" s="210" t="s">
        <v>40</v>
      </c>
      <c r="AX313" s="210" t="s">
        <v>76</v>
      </c>
      <c r="AY313" s="212" t="s">
        <v>128</v>
      </c>
    </row>
    <row r="314" s="199" customFormat="true" ht="13.5" hidden="false" customHeight="false" outlineLevel="0" collapsed="false">
      <c r="B314" s="200"/>
      <c r="D314" s="195" t="s">
        <v>141</v>
      </c>
      <c r="E314" s="209"/>
      <c r="F314" s="218" t="s">
        <v>427</v>
      </c>
      <c r="H314" s="219" t="n">
        <v>195</v>
      </c>
      <c r="I314" s="205"/>
      <c r="L314" s="200"/>
      <c r="M314" s="206"/>
      <c r="N314" s="207"/>
      <c r="O314" s="207"/>
      <c r="P314" s="207"/>
      <c r="Q314" s="207"/>
      <c r="R314" s="207"/>
      <c r="S314" s="207"/>
      <c r="T314" s="208"/>
      <c r="AT314" s="209" t="s">
        <v>141</v>
      </c>
      <c r="AU314" s="209" t="s">
        <v>85</v>
      </c>
      <c r="AV314" s="199" t="s">
        <v>85</v>
      </c>
      <c r="AW314" s="199" t="s">
        <v>40</v>
      </c>
      <c r="AX314" s="199" t="s">
        <v>76</v>
      </c>
      <c r="AY314" s="209" t="s">
        <v>128</v>
      </c>
    </row>
    <row r="315" s="199" customFormat="true" ht="13.5" hidden="false" customHeight="false" outlineLevel="0" collapsed="false">
      <c r="B315" s="200"/>
      <c r="D315" s="195" t="s">
        <v>141</v>
      </c>
      <c r="E315" s="209"/>
      <c r="F315" s="218"/>
      <c r="H315" s="219" t="n">
        <v>0</v>
      </c>
      <c r="I315" s="205"/>
      <c r="L315" s="200"/>
      <c r="M315" s="206"/>
      <c r="N315" s="207"/>
      <c r="O315" s="207"/>
      <c r="P315" s="207"/>
      <c r="Q315" s="207"/>
      <c r="R315" s="207"/>
      <c r="S315" s="207"/>
      <c r="T315" s="208"/>
      <c r="AT315" s="209" t="s">
        <v>141</v>
      </c>
      <c r="AU315" s="209" t="s">
        <v>85</v>
      </c>
      <c r="AV315" s="199" t="s">
        <v>85</v>
      </c>
      <c r="AW315" s="199" t="s">
        <v>40</v>
      </c>
      <c r="AX315" s="199" t="s">
        <v>76</v>
      </c>
      <c r="AY315" s="209" t="s">
        <v>128</v>
      </c>
    </row>
    <row r="316" s="210" customFormat="true" ht="13.5" hidden="false" customHeight="false" outlineLevel="0" collapsed="false">
      <c r="B316" s="211"/>
      <c r="D316" s="195" t="s">
        <v>141</v>
      </c>
      <c r="E316" s="212"/>
      <c r="F316" s="213" t="s">
        <v>428</v>
      </c>
      <c r="H316" s="212"/>
      <c r="I316" s="214"/>
      <c r="L316" s="211"/>
      <c r="M316" s="215"/>
      <c r="N316" s="216"/>
      <c r="O316" s="216"/>
      <c r="P316" s="216"/>
      <c r="Q316" s="216"/>
      <c r="R316" s="216"/>
      <c r="S316" s="216"/>
      <c r="T316" s="217"/>
      <c r="AT316" s="212" t="s">
        <v>141</v>
      </c>
      <c r="AU316" s="212" t="s">
        <v>85</v>
      </c>
      <c r="AV316" s="210" t="s">
        <v>24</v>
      </c>
      <c r="AW316" s="210" t="s">
        <v>40</v>
      </c>
      <c r="AX316" s="210" t="s">
        <v>76</v>
      </c>
      <c r="AY316" s="212" t="s">
        <v>128</v>
      </c>
    </row>
    <row r="317" s="199" customFormat="true" ht="13.5" hidden="false" customHeight="false" outlineLevel="0" collapsed="false">
      <c r="B317" s="200"/>
      <c r="D317" s="195" t="s">
        <v>141</v>
      </c>
      <c r="E317" s="209"/>
      <c r="F317" s="218" t="s">
        <v>429</v>
      </c>
      <c r="H317" s="219" t="n">
        <v>275</v>
      </c>
      <c r="I317" s="205"/>
      <c r="L317" s="200"/>
      <c r="M317" s="206"/>
      <c r="N317" s="207"/>
      <c r="O317" s="207"/>
      <c r="P317" s="207"/>
      <c r="Q317" s="207"/>
      <c r="R317" s="207"/>
      <c r="S317" s="207"/>
      <c r="T317" s="208"/>
      <c r="AT317" s="209" t="s">
        <v>141</v>
      </c>
      <c r="AU317" s="209" t="s">
        <v>85</v>
      </c>
      <c r="AV317" s="199" t="s">
        <v>85</v>
      </c>
      <c r="AW317" s="199" t="s">
        <v>40</v>
      </c>
      <c r="AX317" s="199" t="s">
        <v>76</v>
      </c>
      <c r="AY317" s="209" t="s">
        <v>128</v>
      </c>
    </row>
    <row r="318" s="199" customFormat="true" ht="13.5" hidden="false" customHeight="false" outlineLevel="0" collapsed="false">
      <c r="B318" s="200"/>
      <c r="D318" s="195" t="s">
        <v>141</v>
      </c>
      <c r="E318" s="209"/>
      <c r="F318" s="218"/>
      <c r="H318" s="219" t="n">
        <v>0</v>
      </c>
      <c r="I318" s="205"/>
      <c r="L318" s="200"/>
      <c r="M318" s="206"/>
      <c r="N318" s="207"/>
      <c r="O318" s="207"/>
      <c r="P318" s="207"/>
      <c r="Q318" s="207"/>
      <c r="R318" s="207"/>
      <c r="S318" s="207"/>
      <c r="T318" s="208"/>
      <c r="AT318" s="209" t="s">
        <v>141</v>
      </c>
      <c r="AU318" s="209" t="s">
        <v>85</v>
      </c>
      <c r="AV318" s="199" t="s">
        <v>85</v>
      </c>
      <c r="AW318" s="199" t="s">
        <v>40</v>
      </c>
      <c r="AX318" s="199" t="s">
        <v>76</v>
      </c>
      <c r="AY318" s="209" t="s">
        <v>128</v>
      </c>
    </row>
    <row r="319" s="210" customFormat="true" ht="13.5" hidden="false" customHeight="false" outlineLevel="0" collapsed="false">
      <c r="B319" s="211"/>
      <c r="D319" s="195" t="s">
        <v>141</v>
      </c>
      <c r="E319" s="212"/>
      <c r="F319" s="213" t="s">
        <v>430</v>
      </c>
      <c r="H319" s="212"/>
      <c r="I319" s="214"/>
      <c r="L319" s="211"/>
      <c r="M319" s="215"/>
      <c r="N319" s="216"/>
      <c r="O319" s="216"/>
      <c r="P319" s="216"/>
      <c r="Q319" s="216"/>
      <c r="R319" s="216"/>
      <c r="S319" s="216"/>
      <c r="T319" s="217"/>
      <c r="AT319" s="212" t="s">
        <v>141</v>
      </c>
      <c r="AU319" s="212" t="s">
        <v>85</v>
      </c>
      <c r="AV319" s="210" t="s">
        <v>24</v>
      </c>
      <c r="AW319" s="210" t="s">
        <v>40</v>
      </c>
      <c r="AX319" s="210" t="s">
        <v>76</v>
      </c>
      <c r="AY319" s="212" t="s">
        <v>128</v>
      </c>
    </row>
    <row r="320" s="199" customFormat="true" ht="13.5" hidden="false" customHeight="false" outlineLevel="0" collapsed="false">
      <c r="B320" s="200"/>
      <c r="D320" s="195" t="s">
        <v>141</v>
      </c>
      <c r="E320" s="209"/>
      <c r="F320" s="218" t="s">
        <v>431</v>
      </c>
      <c r="H320" s="219" t="n">
        <v>5</v>
      </c>
      <c r="I320" s="205"/>
      <c r="L320" s="200"/>
      <c r="M320" s="206"/>
      <c r="N320" s="207"/>
      <c r="O320" s="207"/>
      <c r="P320" s="207"/>
      <c r="Q320" s="207"/>
      <c r="R320" s="207"/>
      <c r="S320" s="207"/>
      <c r="T320" s="208"/>
      <c r="AT320" s="209" t="s">
        <v>141</v>
      </c>
      <c r="AU320" s="209" t="s">
        <v>85</v>
      </c>
      <c r="AV320" s="199" t="s">
        <v>85</v>
      </c>
      <c r="AW320" s="199" t="s">
        <v>40</v>
      </c>
      <c r="AX320" s="199" t="s">
        <v>76</v>
      </c>
      <c r="AY320" s="209" t="s">
        <v>128</v>
      </c>
    </row>
    <row r="321" s="199" customFormat="true" ht="13.5" hidden="false" customHeight="false" outlineLevel="0" collapsed="false">
      <c r="B321" s="200"/>
      <c r="D321" s="195" t="s">
        <v>141</v>
      </c>
      <c r="E321" s="209"/>
      <c r="F321" s="218" t="s">
        <v>432</v>
      </c>
      <c r="H321" s="219" t="n">
        <v>5</v>
      </c>
      <c r="I321" s="205"/>
      <c r="L321" s="200"/>
      <c r="M321" s="206"/>
      <c r="N321" s="207"/>
      <c r="O321" s="207"/>
      <c r="P321" s="207"/>
      <c r="Q321" s="207"/>
      <c r="R321" s="207"/>
      <c r="S321" s="207"/>
      <c r="T321" s="208"/>
      <c r="AT321" s="209" t="s">
        <v>141</v>
      </c>
      <c r="AU321" s="209" t="s">
        <v>85</v>
      </c>
      <c r="AV321" s="199" t="s">
        <v>85</v>
      </c>
      <c r="AW321" s="199" t="s">
        <v>40</v>
      </c>
      <c r="AX321" s="199" t="s">
        <v>76</v>
      </c>
      <c r="AY321" s="209" t="s">
        <v>128</v>
      </c>
    </row>
    <row r="322" s="199" customFormat="true" ht="13.5" hidden="false" customHeight="false" outlineLevel="0" collapsed="false">
      <c r="B322" s="200"/>
      <c r="D322" s="195" t="s">
        <v>141</v>
      </c>
      <c r="E322" s="209"/>
      <c r="F322" s="218"/>
      <c r="H322" s="219" t="n">
        <v>0</v>
      </c>
      <c r="I322" s="205"/>
      <c r="L322" s="200"/>
      <c r="M322" s="206"/>
      <c r="N322" s="207"/>
      <c r="O322" s="207"/>
      <c r="P322" s="207"/>
      <c r="Q322" s="207"/>
      <c r="R322" s="207"/>
      <c r="S322" s="207"/>
      <c r="T322" s="208"/>
      <c r="AT322" s="209" t="s">
        <v>141</v>
      </c>
      <c r="AU322" s="209" t="s">
        <v>85</v>
      </c>
      <c r="AV322" s="199" t="s">
        <v>85</v>
      </c>
      <c r="AW322" s="199" t="s">
        <v>40</v>
      </c>
      <c r="AX322" s="199" t="s">
        <v>76</v>
      </c>
      <c r="AY322" s="209" t="s">
        <v>128</v>
      </c>
    </row>
    <row r="323" s="210" customFormat="true" ht="13.5" hidden="false" customHeight="false" outlineLevel="0" collapsed="false">
      <c r="B323" s="211"/>
      <c r="D323" s="195" t="s">
        <v>141</v>
      </c>
      <c r="E323" s="212"/>
      <c r="F323" s="213" t="s">
        <v>433</v>
      </c>
      <c r="H323" s="212"/>
      <c r="I323" s="214"/>
      <c r="L323" s="211"/>
      <c r="M323" s="215"/>
      <c r="N323" s="216"/>
      <c r="O323" s="216"/>
      <c r="P323" s="216"/>
      <c r="Q323" s="216"/>
      <c r="R323" s="216"/>
      <c r="S323" s="216"/>
      <c r="T323" s="217"/>
      <c r="AT323" s="212" t="s">
        <v>141</v>
      </c>
      <c r="AU323" s="212" t="s">
        <v>85</v>
      </c>
      <c r="AV323" s="210" t="s">
        <v>24</v>
      </c>
      <c r="AW323" s="210" t="s">
        <v>40</v>
      </c>
      <c r="AX323" s="210" t="s">
        <v>76</v>
      </c>
      <c r="AY323" s="212" t="s">
        <v>128</v>
      </c>
    </row>
    <row r="324" s="199" customFormat="true" ht="13.5" hidden="false" customHeight="false" outlineLevel="0" collapsed="false">
      <c r="B324" s="200"/>
      <c r="D324" s="195" t="s">
        <v>141</v>
      </c>
      <c r="E324" s="209"/>
      <c r="F324" s="218" t="s">
        <v>434</v>
      </c>
      <c r="H324" s="219" t="n">
        <v>100</v>
      </c>
      <c r="I324" s="205"/>
      <c r="L324" s="200"/>
      <c r="M324" s="206"/>
      <c r="N324" s="207"/>
      <c r="O324" s="207"/>
      <c r="P324" s="207"/>
      <c r="Q324" s="207"/>
      <c r="R324" s="207"/>
      <c r="S324" s="207"/>
      <c r="T324" s="208"/>
      <c r="AT324" s="209" t="s">
        <v>141</v>
      </c>
      <c r="AU324" s="209" t="s">
        <v>85</v>
      </c>
      <c r="AV324" s="199" t="s">
        <v>85</v>
      </c>
      <c r="AW324" s="199" t="s">
        <v>40</v>
      </c>
      <c r="AX324" s="199" t="s">
        <v>76</v>
      </c>
      <c r="AY324" s="209" t="s">
        <v>128</v>
      </c>
    </row>
    <row r="325" s="199" customFormat="true" ht="13.5" hidden="false" customHeight="false" outlineLevel="0" collapsed="false">
      <c r="B325" s="200"/>
      <c r="D325" s="195" t="s">
        <v>141</v>
      </c>
      <c r="E325" s="209"/>
      <c r="F325" s="218" t="s">
        <v>435</v>
      </c>
      <c r="H325" s="219" t="n">
        <v>60</v>
      </c>
      <c r="I325" s="205"/>
      <c r="L325" s="200"/>
      <c r="M325" s="206"/>
      <c r="N325" s="207"/>
      <c r="O325" s="207"/>
      <c r="P325" s="207"/>
      <c r="Q325" s="207"/>
      <c r="R325" s="207"/>
      <c r="S325" s="207"/>
      <c r="T325" s="208"/>
      <c r="AT325" s="209" t="s">
        <v>141</v>
      </c>
      <c r="AU325" s="209" t="s">
        <v>85</v>
      </c>
      <c r="AV325" s="199" t="s">
        <v>85</v>
      </c>
      <c r="AW325" s="199" t="s">
        <v>40</v>
      </c>
      <c r="AX325" s="199" t="s">
        <v>76</v>
      </c>
      <c r="AY325" s="209" t="s">
        <v>128</v>
      </c>
    </row>
    <row r="326" s="199" customFormat="true" ht="13.5" hidden="false" customHeight="false" outlineLevel="0" collapsed="false">
      <c r="B326" s="200"/>
      <c r="D326" s="195" t="s">
        <v>141</v>
      </c>
      <c r="E326" s="209"/>
      <c r="F326" s="218" t="s">
        <v>436</v>
      </c>
      <c r="H326" s="219" t="n">
        <v>330</v>
      </c>
      <c r="I326" s="205"/>
      <c r="L326" s="200"/>
      <c r="M326" s="206"/>
      <c r="N326" s="207"/>
      <c r="O326" s="207"/>
      <c r="P326" s="207"/>
      <c r="Q326" s="207"/>
      <c r="R326" s="207"/>
      <c r="S326" s="207"/>
      <c r="T326" s="208"/>
      <c r="AT326" s="209" t="s">
        <v>141</v>
      </c>
      <c r="AU326" s="209" t="s">
        <v>85</v>
      </c>
      <c r="AV326" s="199" t="s">
        <v>85</v>
      </c>
      <c r="AW326" s="199" t="s">
        <v>40</v>
      </c>
      <c r="AX326" s="199" t="s">
        <v>76</v>
      </c>
      <c r="AY326" s="209" t="s">
        <v>128</v>
      </c>
    </row>
    <row r="327" s="199" customFormat="true" ht="13.5" hidden="false" customHeight="false" outlineLevel="0" collapsed="false">
      <c r="B327" s="200"/>
      <c r="D327" s="195" t="s">
        <v>141</v>
      </c>
      <c r="E327" s="209"/>
      <c r="F327" s="218" t="s">
        <v>437</v>
      </c>
      <c r="H327" s="219" t="n">
        <v>405</v>
      </c>
      <c r="I327" s="205"/>
      <c r="L327" s="200"/>
      <c r="M327" s="206"/>
      <c r="N327" s="207"/>
      <c r="O327" s="207"/>
      <c r="P327" s="207"/>
      <c r="Q327" s="207"/>
      <c r="R327" s="207"/>
      <c r="S327" s="207"/>
      <c r="T327" s="208"/>
      <c r="AT327" s="209" t="s">
        <v>141</v>
      </c>
      <c r="AU327" s="209" t="s">
        <v>85</v>
      </c>
      <c r="AV327" s="199" t="s">
        <v>85</v>
      </c>
      <c r="AW327" s="199" t="s">
        <v>40</v>
      </c>
      <c r="AX327" s="199" t="s">
        <v>76</v>
      </c>
      <c r="AY327" s="209" t="s">
        <v>128</v>
      </c>
    </row>
    <row r="328" s="199" customFormat="true" ht="13.5" hidden="false" customHeight="false" outlineLevel="0" collapsed="false">
      <c r="B328" s="200"/>
      <c r="D328" s="195" t="s">
        <v>141</v>
      </c>
      <c r="E328" s="209"/>
      <c r="F328" s="218"/>
      <c r="H328" s="219" t="n">
        <v>0</v>
      </c>
      <c r="I328" s="205"/>
      <c r="L328" s="200"/>
      <c r="M328" s="206"/>
      <c r="N328" s="207"/>
      <c r="O328" s="207"/>
      <c r="P328" s="207"/>
      <c r="Q328" s="207"/>
      <c r="R328" s="207"/>
      <c r="S328" s="207"/>
      <c r="T328" s="208"/>
      <c r="AT328" s="209" t="s">
        <v>141</v>
      </c>
      <c r="AU328" s="209" t="s">
        <v>85</v>
      </c>
      <c r="AV328" s="199" t="s">
        <v>85</v>
      </c>
      <c r="AW328" s="199" t="s">
        <v>40</v>
      </c>
      <c r="AX328" s="199" t="s">
        <v>76</v>
      </c>
      <c r="AY328" s="209" t="s">
        <v>128</v>
      </c>
    </row>
    <row r="329" s="199" customFormat="true" ht="13.5" hidden="false" customHeight="false" outlineLevel="0" collapsed="false">
      <c r="B329" s="200"/>
      <c r="D329" s="195" t="s">
        <v>141</v>
      </c>
      <c r="E329" s="209"/>
      <c r="F329" s="218" t="s">
        <v>438</v>
      </c>
      <c r="H329" s="219" t="n">
        <v>17.5</v>
      </c>
      <c r="I329" s="205"/>
      <c r="L329" s="200"/>
      <c r="M329" s="206"/>
      <c r="N329" s="207"/>
      <c r="O329" s="207"/>
      <c r="P329" s="207"/>
      <c r="Q329" s="207"/>
      <c r="R329" s="207"/>
      <c r="S329" s="207"/>
      <c r="T329" s="208"/>
      <c r="AT329" s="209" t="s">
        <v>141</v>
      </c>
      <c r="AU329" s="209" t="s">
        <v>85</v>
      </c>
      <c r="AV329" s="199" t="s">
        <v>85</v>
      </c>
      <c r="AW329" s="199" t="s">
        <v>40</v>
      </c>
      <c r="AX329" s="199" t="s">
        <v>76</v>
      </c>
      <c r="AY329" s="209" t="s">
        <v>128</v>
      </c>
    </row>
    <row r="330" s="220" customFormat="true" ht="13.5" hidden="false" customHeight="false" outlineLevel="0" collapsed="false">
      <c r="B330" s="221"/>
      <c r="D330" s="195" t="s">
        <v>141</v>
      </c>
      <c r="E330" s="229"/>
      <c r="F330" s="233" t="s">
        <v>169</v>
      </c>
      <c r="H330" s="234" t="n">
        <v>1752.5</v>
      </c>
      <c r="I330" s="225"/>
      <c r="L330" s="221"/>
      <c r="M330" s="226"/>
      <c r="N330" s="227"/>
      <c r="O330" s="227"/>
      <c r="P330" s="227"/>
      <c r="Q330" s="227"/>
      <c r="R330" s="227"/>
      <c r="S330" s="227"/>
      <c r="T330" s="228"/>
      <c r="AT330" s="229" t="s">
        <v>141</v>
      </c>
      <c r="AU330" s="229" t="s">
        <v>85</v>
      </c>
      <c r="AV330" s="220" t="s">
        <v>135</v>
      </c>
      <c r="AW330" s="220" t="s">
        <v>40</v>
      </c>
      <c r="AX330" s="220" t="s">
        <v>24</v>
      </c>
      <c r="AY330" s="229" t="s">
        <v>128</v>
      </c>
    </row>
    <row r="331" s="167" customFormat="true" ht="29.85" hidden="false" customHeight="true" outlineLevel="0" collapsed="false">
      <c r="B331" s="168"/>
      <c r="D331" s="179" t="s">
        <v>75</v>
      </c>
      <c r="E331" s="180" t="s">
        <v>85</v>
      </c>
      <c r="F331" s="180" t="s">
        <v>439</v>
      </c>
      <c r="I331" s="171"/>
      <c r="J331" s="181" t="n">
        <f aca="false">BK331</f>
        <v>0</v>
      </c>
      <c r="L331" s="168"/>
      <c r="M331" s="173"/>
      <c r="N331" s="174"/>
      <c r="O331" s="174"/>
      <c r="P331" s="175" t="n">
        <f aca="false">SUM(P332:P351)</f>
        <v>0</v>
      </c>
      <c r="Q331" s="174"/>
      <c r="R331" s="175" t="n">
        <f aca="false">SUM(R332:R351)</f>
        <v>0.17751</v>
      </c>
      <c r="S331" s="174"/>
      <c r="T331" s="176" t="n">
        <f aca="false">SUM(T332:T351)</f>
        <v>0</v>
      </c>
      <c r="AR331" s="169" t="s">
        <v>24</v>
      </c>
      <c r="AT331" s="177" t="s">
        <v>75</v>
      </c>
      <c r="AU331" s="177" t="s">
        <v>24</v>
      </c>
      <c r="AY331" s="169" t="s">
        <v>128</v>
      </c>
      <c r="BK331" s="178" t="n">
        <f aca="false">SUM(BK332:BK351)</f>
        <v>0</v>
      </c>
    </row>
    <row r="332" s="29" customFormat="true" ht="31.5" hidden="false" customHeight="true" outlineLevel="0" collapsed="false">
      <c r="B332" s="182"/>
      <c r="C332" s="183" t="s">
        <v>440</v>
      </c>
      <c r="D332" s="183" t="s">
        <v>130</v>
      </c>
      <c r="E332" s="184" t="s">
        <v>441</v>
      </c>
      <c r="F332" s="185" t="s">
        <v>442</v>
      </c>
      <c r="G332" s="186" t="s">
        <v>217</v>
      </c>
      <c r="H332" s="187" t="n">
        <v>36.6</v>
      </c>
      <c r="I332" s="188"/>
      <c r="J332" s="189" t="n">
        <f aca="false">ROUND(I332*H332,2)</f>
        <v>0</v>
      </c>
      <c r="K332" s="185" t="s">
        <v>134</v>
      </c>
      <c r="L332" s="30"/>
      <c r="M332" s="190"/>
      <c r="N332" s="191" t="s">
        <v>47</v>
      </c>
      <c r="O332" s="31"/>
      <c r="P332" s="192" t="n">
        <f aca="false">O332*H332</f>
        <v>0</v>
      </c>
      <c r="Q332" s="192" t="n">
        <v>0</v>
      </c>
      <c r="R332" s="192" t="n">
        <f aca="false">Q332*H332</f>
        <v>0</v>
      </c>
      <c r="S332" s="192" t="n">
        <v>0</v>
      </c>
      <c r="T332" s="193" t="n">
        <f aca="false">S332*H332</f>
        <v>0</v>
      </c>
      <c r="AR332" s="10" t="s">
        <v>135</v>
      </c>
      <c r="AT332" s="10" t="s">
        <v>130</v>
      </c>
      <c r="AU332" s="10" t="s">
        <v>85</v>
      </c>
      <c r="AY332" s="10" t="s">
        <v>128</v>
      </c>
      <c r="BE332" s="194" t="n">
        <f aca="false">IF(N332="základní",J332,0)</f>
        <v>0</v>
      </c>
      <c r="BF332" s="194" t="n">
        <f aca="false">IF(N332="snížená",J332,0)</f>
        <v>0</v>
      </c>
      <c r="BG332" s="194" t="n">
        <f aca="false">IF(N332="zákl. přenesená",J332,0)</f>
        <v>0</v>
      </c>
      <c r="BH332" s="194" t="n">
        <f aca="false">IF(N332="sníž. přenesená",J332,0)</f>
        <v>0</v>
      </c>
      <c r="BI332" s="194" t="n">
        <f aca="false">IF(N332="nulová",J332,0)</f>
        <v>0</v>
      </c>
      <c r="BJ332" s="10" t="s">
        <v>24</v>
      </c>
      <c r="BK332" s="194" t="n">
        <f aca="false">ROUND(I332*H332,2)</f>
        <v>0</v>
      </c>
      <c r="BL332" s="10" t="s">
        <v>135</v>
      </c>
      <c r="BM332" s="10" t="s">
        <v>443</v>
      </c>
    </row>
    <row r="333" s="29" customFormat="true" ht="27" hidden="false" customHeight="false" outlineLevel="0" collapsed="false">
      <c r="B333" s="30"/>
      <c r="D333" s="195" t="s">
        <v>137</v>
      </c>
      <c r="F333" s="196" t="s">
        <v>444</v>
      </c>
      <c r="I333" s="153"/>
      <c r="L333" s="30"/>
      <c r="M333" s="197"/>
      <c r="N333" s="31"/>
      <c r="O333" s="31"/>
      <c r="P333" s="31"/>
      <c r="Q333" s="31"/>
      <c r="R333" s="31"/>
      <c r="S333" s="31"/>
      <c r="T333" s="70"/>
      <c r="AT333" s="10" t="s">
        <v>137</v>
      </c>
      <c r="AU333" s="10" t="s">
        <v>85</v>
      </c>
    </row>
    <row r="334" s="29" customFormat="true" ht="81" hidden="false" customHeight="false" outlineLevel="0" collapsed="false">
      <c r="B334" s="30"/>
      <c r="D334" s="195" t="s">
        <v>139</v>
      </c>
      <c r="F334" s="198" t="s">
        <v>445</v>
      </c>
      <c r="I334" s="153"/>
      <c r="L334" s="30"/>
      <c r="M334" s="197"/>
      <c r="N334" s="31"/>
      <c r="O334" s="31"/>
      <c r="P334" s="31"/>
      <c r="Q334" s="31"/>
      <c r="R334" s="31"/>
      <c r="S334" s="31"/>
      <c r="T334" s="70"/>
      <c r="AT334" s="10" t="s">
        <v>139</v>
      </c>
      <c r="AU334" s="10" t="s">
        <v>85</v>
      </c>
    </row>
    <row r="335" s="210" customFormat="true" ht="13.5" hidden="false" customHeight="false" outlineLevel="0" collapsed="false">
      <c r="B335" s="211"/>
      <c r="D335" s="195" t="s">
        <v>141</v>
      </c>
      <c r="E335" s="212"/>
      <c r="F335" s="213" t="s">
        <v>446</v>
      </c>
      <c r="H335" s="212"/>
      <c r="I335" s="214"/>
      <c r="L335" s="211"/>
      <c r="M335" s="215"/>
      <c r="N335" s="216"/>
      <c r="O335" s="216"/>
      <c r="P335" s="216"/>
      <c r="Q335" s="216"/>
      <c r="R335" s="216"/>
      <c r="S335" s="216"/>
      <c r="T335" s="217"/>
      <c r="AT335" s="212" t="s">
        <v>141</v>
      </c>
      <c r="AU335" s="212" t="s">
        <v>85</v>
      </c>
      <c r="AV335" s="210" t="s">
        <v>24</v>
      </c>
      <c r="AW335" s="210" t="s">
        <v>40</v>
      </c>
      <c r="AX335" s="210" t="s">
        <v>76</v>
      </c>
      <c r="AY335" s="212" t="s">
        <v>128</v>
      </c>
    </row>
    <row r="336" s="199" customFormat="true" ht="13.5" hidden="false" customHeight="false" outlineLevel="0" collapsed="false">
      <c r="B336" s="200"/>
      <c r="D336" s="201" t="s">
        <v>141</v>
      </c>
      <c r="E336" s="202"/>
      <c r="F336" s="203" t="s">
        <v>268</v>
      </c>
      <c r="H336" s="204" t="n">
        <v>36.6</v>
      </c>
      <c r="I336" s="205"/>
      <c r="L336" s="200"/>
      <c r="M336" s="206"/>
      <c r="N336" s="207"/>
      <c r="O336" s="207"/>
      <c r="P336" s="207"/>
      <c r="Q336" s="207"/>
      <c r="R336" s="207"/>
      <c r="S336" s="207"/>
      <c r="T336" s="208"/>
      <c r="AT336" s="209" t="s">
        <v>141</v>
      </c>
      <c r="AU336" s="209" t="s">
        <v>85</v>
      </c>
      <c r="AV336" s="199" t="s">
        <v>85</v>
      </c>
      <c r="AW336" s="199" t="s">
        <v>40</v>
      </c>
      <c r="AX336" s="199" t="s">
        <v>24</v>
      </c>
      <c r="AY336" s="209" t="s">
        <v>128</v>
      </c>
    </row>
    <row r="337" s="29" customFormat="true" ht="22.5" hidden="false" customHeight="true" outlineLevel="0" collapsed="false">
      <c r="B337" s="182"/>
      <c r="C337" s="183" t="s">
        <v>447</v>
      </c>
      <c r="D337" s="183" t="s">
        <v>130</v>
      </c>
      <c r="E337" s="184" t="s">
        <v>448</v>
      </c>
      <c r="F337" s="185" t="s">
        <v>449</v>
      </c>
      <c r="G337" s="186" t="s">
        <v>217</v>
      </c>
      <c r="H337" s="187" t="n">
        <v>4.392</v>
      </c>
      <c r="I337" s="188"/>
      <c r="J337" s="189" t="n">
        <f aca="false">ROUND(I337*H337,2)</f>
        <v>0</v>
      </c>
      <c r="K337" s="185" t="s">
        <v>134</v>
      </c>
      <c r="L337" s="30"/>
      <c r="M337" s="190"/>
      <c r="N337" s="191" t="s">
        <v>47</v>
      </c>
      <c r="O337" s="31"/>
      <c r="P337" s="192" t="n">
        <f aca="false">O337*H337</f>
        <v>0</v>
      </c>
      <c r="Q337" s="192" t="n">
        <v>0</v>
      </c>
      <c r="R337" s="192" t="n">
        <f aca="false">Q337*H337</f>
        <v>0</v>
      </c>
      <c r="S337" s="192" t="n">
        <v>0</v>
      </c>
      <c r="T337" s="193" t="n">
        <f aca="false">S337*H337</f>
        <v>0</v>
      </c>
      <c r="AR337" s="10" t="s">
        <v>135</v>
      </c>
      <c r="AT337" s="10" t="s">
        <v>130</v>
      </c>
      <c r="AU337" s="10" t="s">
        <v>85</v>
      </c>
      <c r="AY337" s="10" t="s">
        <v>128</v>
      </c>
      <c r="BE337" s="194" t="n">
        <f aca="false">IF(N337="základní",J337,0)</f>
        <v>0</v>
      </c>
      <c r="BF337" s="194" t="n">
        <f aca="false">IF(N337="snížená",J337,0)</f>
        <v>0</v>
      </c>
      <c r="BG337" s="194" t="n">
        <f aca="false">IF(N337="zákl. přenesená",J337,0)</f>
        <v>0</v>
      </c>
      <c r="BH337" s="194" t="n">
        <f aca="false">IF(N337="sníž. přenesená",J337,0)</f>
        <v>0</v>
      </c>
      <c r="BI337" s="194" t="n">
        <f aca="false">IF(N337="nulová",J337,0)</f>
        <v>0</v>
      </c>
      <c r="BJ337" s="10" t="s">
        <v>24</v>
      </c>
      <c r="BK337" s="194" t="n">
        <f aca="false">ROUND(I337*H337,2)</f>
        <v>0</v>
      </c>
      <c r="BL337" s="10" t="s">
        <v>135</v>
      </c>
      <c r="BM337" s="10" t="s">
        <v>450</v>
      </c>
    </row>
    <row r="338" s="29" customFormat="true" ht="13.5" hidden="false" customHeight="false" outlineLevel="0" collapsed="false">
      <c r="B338" s="30"/>
      <c r="D338" s="195" t="s">
        <v>137</v>
      </c>
      <c r="F338" s="196" t="s">
        <v>451</v>
      </c>
      <c r="I338" s="153"/>
      <c r="L338" s="30"/>
      <c r="M338" s="197"/>
      <c r="N338" s="31"/>
      <c r="O338" s="31"/>
      <c r="P338" s="31"/>
      <c r="Q338" s="31"/>
      <c r="R338" s="31"/>
      <c r="S338" s="31"/>
      <c r="T338" s="70"/>
      <c r="AT338" s="10" t="s">
        <v>137</v>
      </c>
      <c r="AU338" s="10" t="s">
        <v>85</v>
      </c>
    </row>
    <row r="339" s="29" customFormat="true" ht="40.5" hidden="false" customHeight="false" outlineLevel="0" collapsed="false">
      <c r="B339" s="30"/>
      <c r="D339" s="195" t="s">
        <v>139</v>
      </c>
      <c r="F339" s="198" t="s">
        <v>452</v>
      </c>
      <c r="I339" s="153"/>
      <c r="L339" s="30"/>
      <c r="M339" s="197"/>
      <c r="N339" s="31"/>
      <c r="O339" s="31"/>
      <c r="P339" s="31"/>
      <c r="Q339" s="31"/>
      <c r="R339" s="31"/>
      <c r="S339" s="31"/>
      <c r="T339" s="70"/>
      <c r="AT339" s="10" t="s">
        <v>139</v>
      </c>
      <c r="AU339" s="10" t="s">
        <v>85</v>
      </c>
    </row>
    <row r="340" s="210" customFormat="true" ht="13.5" hidden="false" customHeight="false" outlineLevel="0" collapsed="false">
      <c r="B340" s="211"/>
      <c r="D340" s="195" t="s">
        <v>141</v>
      </c>
      <c r="E340" s="212"/>
      <c r="F340" s="213" t="s">
        <v>453</v>
      </c>
      <c r="H340" s="212"/>
      <c r="I340" s="214"/>
      <c r="L340" s="211"/>
      <c r="M340" s="215"/>
      <c r="N340" s="216"/>
      <c r="O340" s="216"/>
      <c r="P340" s="216"/>
      <c r="Q340" s="216"/>
      <c r="R340" s="216"/>
      <c r="S340" s="216"/>
      <c r="T340" s="217"/>
      <c r="AT340" s="212" t="s">
        <v>141</v>
      </c>
      <c r="AU340" s="212" t="s">
        <v>85</v>
      </c>
      <c r="AV340" s="210" t="s">
        <v>24</v>
      </c>
      <c r="AW340" s="210" t="s">
        <v>40</v>
      </c>
      <c r="AX340" s="210" t="s">
        <v>76</v>
      </c>
      <c r="AY340" s="212" t="s">
        <v>128</v>
      </c>
    </row>
    <row r="341" s="199" customFormat="true" ht="13.5" hidden="false" customHeight="false" outlineLevel="0" collapsed="false">
      <c r="B341" s="200"/>
      <c r="D341" s="201" t="s">
        <v>141</v>
      </c>
      <c r="E341" s="202"/>
      <c r="F341" s="203" t="s">
        <v>454</v>
      </c>
      <c r="H341" s="204" t="n">
        <v>4.392</v>
      </c>
      <c r="I341" s="205"/>
      <c r="L341" s="200"/>
      <c r="M341" s="206"/>
      <c r="N341" s="207"/>
      <c r="O341" s="207"/>
      <c r="P341" s="207"/>
      <c r="Q341" s="207"/>
      <c r="R341" s="207"/>
      <c r="S341" s="207"/>
      <c r="T341" s="208"/>
      <c r="AT341" s="209" t="s">
        <v>141</v>
      </c>
      <c r="AU341" s="209" t="s">
        <v>85</v>
      </c>
      <c r="AV341" s="199" t="s">
        <v>85</v>
      </c>
      <c r="AW341" s="199" t="s">
        <v>40</v>
      </c>
      <c r="AX341" s="199" t="s">
        <v>24</v>
      </c>
      <c r="AY341" s="209" t="s">
        <v>128</v>
      </c>
    </row>
    <row r="342" s="29" customFormat="true" ht="22.5" hidden="false" customHeight="true" outlineLevel="0" collapsed="false">
      <c r="B342" s="182"/>
      <c r="C342" s="183" t="s">
        <v>455</v>
      </c>
      <c r="D342" s="183" t="s">
        <v>130</v>
      </c>
      <c r="E342" s="184" t="s">
        <v>456</v>
      </c>
      <c r="F342" s="185" t="s">
        <v>457</v>
      </c>
      <c r="G342" s="186" t="s">
        <v>183</v>
      </c>
      <c r="H342" s="187" t="n">
        <v>183</v>
      </c>
      <c r="I342" s="188"/>
      <c r="J342" s="189" t="n">
        <f aca="false">ROUND(I342*H342,2)</f>
        <v>0</v>
      </c>
      <c r="K342" s="185" t="s">
        <v>134</v>
      </c>
      <c r="L342" s="30"/>
      <c r="M342" s="190"/>
      <c r="N342" s="191" t="s">
        <v>47</v>
      </c>
      <c r="O342" s="31"/>
      <c r="P342" s="192" t="n">
        <f aca="false">O342*H342</f>
        <v>0</v>
      </c>
      <c r="Q342" s="192" t="n">
        <v>0.00049</v>
      </c>
      <c r="R342" s="192" t="n">
        <f aca="false">Q342*H342</f>
        <v>0.08967</v>
      </c>
      <c r="S342" s="192" t="n">
        <v>0</v>
      </c>
      <c r="T342" s="193" t="n">
        <f aca="false">S342*H342</f>
        <v>0</v>
      </c>
      <c r="AR342" s="10" t="s">
        <v>135</v>
      </c>
      <c r="AT342" s="10" t="s">
        <v>130</v>
      </c>
      <c r="AU342" s="10" t="s">
        <v>85</v>
      </c>
      <c r="AY342" s="10" t="s">
        <v>128</v>
      </c>
      <c r="BE342" s="194" t="n">
        <f aca="false">IF(N342="základní",J342,0)</f>
        <v>0</v>
      </c>
      <c r="BF342" s="194" t="n">
        <f aca="false">IF(N342="snížená",J342,0)</f>
        <v>0</v>
      </c>
      <c r="BG342" s="194" t="n">
        <f aca="false">IF(N342="zákl. přenesená",J342,0)</f>
        <v>0</v>
      </c>
      <c r="BH342" s="194" t="n">
        <f aca="false">IF(N342="sníž. přenesená",J342,0)</f>
        <v>0</v>
      </c>
      <c r="BI342" s="194" t="n">
        <f aca="false">IF(N342="nulová",J342,0)</f>
        <v>0</v>
      </c>
      <c r="BJ342" s="10" t="s">
        <v>24</v>
      </c>
      <c r="BK342" s="194" t="n">
        <f aca="false">ROUND(I342*H342,2)</f>
        <v>0</v>
      </c>
      <c r="BL342" s="10" t="s">
        <v>135</v>
      </c>
      <c r="BM342" s="10" t="s">
        <v>458</v>
      </c>
    </row>
    <row r="343" s="29" customFormat="true" ht="13.5" hidden="false" customHeight="false" outlineLevel="0" collapsed="false">
      <c r="B343" s="30"/>
      <c r="D343" s="195" t="s">
        <v>137</v>
      </c>
      <c r="F343" s="196" t="s">
        <v>459</v>
      </c>
      <c r="I343" s="153"/>
      <c r="L343" s="30"/>
      <c r="M343" s="197"/>
      <c r="N343" s="31"/>
      <c r="O343" s="31"/>
      <c r="P343" s="31"/>
      <c r="Q343" s="31"/>
      <c r="R343" s="31"/>
      <c r="S343" s="31"/>
      <c r="T343" s="70"/>
      <c r="AT343" s="10" t="s">
        <v>137</v>
      </c>
      <c r="AU343" s="10" t="s">
        <v>85</v>
      </c>
    </row>
    <row r="344" s="29" customFormat="true" ht="54" hidden="false" customHeight="false" outlineLevel="0" collapsed="false">
      <c r="B344" s="30"/>
      <c r="D344" s="195" t="s">
        <v>139</v>
      </c>
      <c r="F344" s="198" t="s">
        <v>460</v>
      </c>
      <c r="I344" s="153"/>
      <c r="L344" s="30"/>
      <c r="M344" s="197"/>
      <c r="N344" s="31"/>
      <c r="O344" s="31"/>
      <c r="P344" s="31"/>
      <c r="Q344" s="31"/>
      <c r="R344" s="31"/>
      <c r="S344" s="31"/>
      <c r="T344" s="70"/>
      <c r="AT344" s="10" t="s">
        <v>139</v>
      </c>
      <c r="AU344" s="10" t="s">
        <v>85</v>
      </c>
    </row>
    <row r="345" s="210" customFormat="true" ht="13.5" hidden="false" customHeight="false" outlineLevel="0" collapsed="false">
      <c r="B345" s="211"/>
      <c r="D345" s="195" t="s">
        <v>141</v>
      </c>
      <c r="E345" s="212"/>
      <c r="F345" s="213" t="s">
        <v>461</v>
      </c>
      <c r="H345" s="212"/>
      <c r="I345" s="214"/>
      <c r="L345" s="211"/>
      <c r="M345" s="215"/>
      <c r="N345" s="216"/>
      <c r="O345" s="216"/>
      <c r="P345" s="216"/>
      <c r="Q345" s="216"/>
      <c r="R345" s="216"/>
      <c r="S345" s="216"/>
      <c r="T345" s="217"/>
      <c r="AT345" s="212" t="s">
        <v>141</v>
      </c>
      <c r="AU345" s="212" t="s">
        <v>85</v>
      </c>
      <c r="AV345" s="210" t="s">
        <v>24</v>
      </c>
      <c r="AW345" s="210" t="s">
        <v>40</v>
      </c>
      <c r="AX345" s="210" t="s">
        <v>76</v>
      </c>
      <c r="AY345" s="212" t="s">
        <v>128</v>
      </c>
    </row>
    <row r="346" s="210" customFormat="true" ht="13.5" hidden="false" customHeight="false" outlineLevel="0" collapsed="false">
      <c r="B346" s="211"/>
      <c r="D346" s="195" t="s">
        <v>141</v>
      </c>
      <c r="E346" s="212"/>
      <c r="F346" s="213" t="s">
        <v>166</v>
      </c>
      <c r="H346" s="212"/>
      <c r="I346" s="214"/>
      <c r="L346" s="211"/>
      <c r="M346" s="215"/>
      <c r="N346" s="216"/>
      <c r="O346" s="216"/>
      <c r="P346" s="216"/>
      <c r="Q346" s="216"/>
      <c r="R346" s="216"/>
      <c r="S346" s="216"/>
      <c r="T346" s="217"/>
      <c r="AT346" s="212" t="s">
        <v>141</v>
      </c>
      <c r="AU346" s="212" t="s">
        <v>85</v>
      </c>
      <c r="AV346" s="210" t="s">
        <v>24</v>
      </c>
      <c r="AW346" s="210" t="s">
        <v>40</v>
      </c>
      <c r="AX346" s="210" t="s">
        <v>76</v>
      </c>
      <c r="AY346" s="212" t="s">
        <v>128</v>
      </c>
    </row>
    <row r="347" s="199" customFormat="true" ht="13.5" hidden="false" customHeight="false" outlineLevel="0" collapsed="false">
      <c r="B347" s="200"/>
      <c r="D347" s="195" t="s">
        <v>141</v>
      </c>
      <c r="E347" s="209"/>
      <c r="F347" s="218" t="s">
        <v>462</v>
      </c>
      <c r="H347" s="219" t="n">
        <v>88</v>
      </c>
      <c r="I347" s="205"/>
      <c r="L347" s="200"/>
      <c r="M347" s="206"/>
      <c r="N347" s="207"/>
      <c r="O347" s="207"/>
      <c r="P347" s="207"/>
      <c r="Q347" s="207"/>
      <c r="R347" s="207"/>
      <c r="S347" s="207"/>
      <c r="T347" s="208"/>
      <c r="AT347" s="209" t="s">
        <v>141</v>
      </c>
      <c r="AU347" s="209" t="s">
        <v>85</v>
      </c>
      <c r="AV347" s="199" t="s">
        <v>85</v>
      </c>
      <c r="AW347" s="199" t="s">
        <v>40</v>
      </c>
      <c r="AX347" s="199" t="s">
        <v>76</v>
      </c>
      <c r="AY347" s="209" t="s">
        <v>128</v>
      </c>
    </row>
    <row r="348" s="199" customFormat="true" ht="13.5" hidden="false" customHeight="false" outlineLevel="0" collapsed="false">
      <c r="B348" s="200"/>
      <c r="D348" s="195" t="s">
        <v>141</v>
      </c>
      <c r="E348" s="209"/>
      <c r="F348" s="218"/>
      <c r="H348" s="219" t="n">
        <v>0</v>
      </c>
      <c r="I348" s="205"/>
      <c r="L348" s="200"/>
      <c r="M348" s="206"/>
      <c r="N348" s="207"/>
      <c r="O348" s="207"/>
      <c r="P348" s="207"/>
      <c r="Q348" s="207"/>
      <c r="R348" s="207"/>
      <c r="S348" s="207"/>
      <c r="T348" s="208"/>
      <c r="AT348" s="209" t="s">
        <v>141</v>
      </c>
      <c r="AU348" s="209" t="s">
        <v>85</v>
      </c>
      <c r="AV348" s="199" t="s">
        <v>85</v>
      </c>
      <c r="AW348" s="199" t="s">
        <v>40</v>
      </c>
      <c r="AX348" s="199" t="s">
        <v>76</v>
      </c>
      <c r="AY348" s="209" t="s">
        <v>128</v>
      </c>
    </row>
    <row r="349" s="199" customFormat="true" ht="13.5" hidden="false" customHeight="false" outlineLevel="0" collapsed="false">
      <c r="B349" s="200"/>
      <c r="D349" s="195" t="s">
        <v>141</v>
      </c>
      <c r="E349" s="209"/>
      <c r="F349" s="218" t="s">
        <v>463</v>
      </c>
      <c r="H349" s="219" t="n">
        <v>95</v>
      </c>
      <c r="I349" s="205"/>
      <c r="L349" s="200"/>
      <c r="M349" s="206"/>
      <c r="N349" s="207"/>
      <c r="O349" s="207"/>
      <c r="P349" s="207"/>
      <c r="Q349" s="207"/>
      <c r="R349" s="207"/>
      <c r="S349" s="207"/>
      <c r="T349" s="208"/>
      <c r="AT349" s="209" t="s">
        <v>141</v>
      </c>
      <c r="AU349" s="209" t="s">
        <v>85</v>
      </c>
      <c r="AV349" s="199" t="s">
        <v>85</v>
      </c>
      <c r="AW349" s="199" t="s">
        <v>40</v>
      </c>
      <c r="AX349" s="199" t="s">
        <v>76</v>
      </c>
      <c r="AY349" s="209" t="s">
        <v>128</v>
      </c>
    </row>
    <row r="350" s="220" customFormat="true" ht="13.5" hidden="false" customHeight="false" outlineLevel="0" collapsed="false">
      <c r="B350" s="221"/>
      <c r="D350" s="201" t="s">
        <v>141</v>
      </c>
      <c r="E350" s="222"/>
      <c r="F350" s="223" t="s">
        <v>169</v>
      </c>
      <c r="H350" s="224" t="n">
        <v>183</v>
      </c>
      <c r="I350" s="225"/>
      <c r="L350" s="221"/>
      <c r="M350" s="226"/>
      <c r="N350" s="227"/>
      <c r="O350" s="227"/>
      <c r="P350" s="227"/>
      <c r="Q350" s="227"/>
      <c r="R350" s="227"/>
      <c r="S350" s="227"/>
      <c r="T350" s="228"/>
      <c r="AT350" s="229" t="s">
        <v>141</v>
      </c>
      <c r="AU350" s="229" t="s">
        <v>85</v>
      </c>
      <c r="AV350" s="220" t="s">
        <v>135</v>
      </c>
      <c r="AW350" s="220" t="s">
        <v>40</v>
      </c>
      <c r="AX350" s="220" t="s">
        <v>24</v>
      </c>
      <c r="AY350" s="229" t="s">
        <v>128</v>
      </c>
    </row>
    <row r="351" s="29" customFormat="true" ht="22.5" hidden="false" customHeight="true" outlineLevel="0" collapsed="false">
      <c r="B351" s="182"/>
      <c r="C351" s="235" t="s">
        <v>464</v>
      </c>
      <c r="D351" s="235" t="s">
        <v>386</v>
      </c>
      <c r="E351" s="236" t="s">
        <v>465</v>
      </c>
      <c r="F351" s="237" t="s">
        <v>466</v>
      </c>
      <c r="G351" s="238" t="s">
        <v>183</v>
      </c>
      <c r="H351" s="239" t="n">
        <v>183</v>
      </c>
      <c r="I351" s="240"/>
      <c r="J351" s="241" t="n">
        <f aca="false">ROUND(I351*H351,2)</f>
        <v>0</v>
      </c>
      <c r="K351" s="237" t="s">
        <v>134</v>
      </c>
      <c r="L351" s="242"/>
      <c r="M351" s="243"/>
      <c r="N351" s="244" t="s">
        <v>47</v>
      </c>
      <c r="O351" s="31"/>
      <c r="P351" s="192" t="n">
        <f aca="false">O351*H351</f>
        <v>0</v>
      </c>
      <c r="Q351" s="192" t="n">
        <v>0.00048</v>
      </c>
      <c r="R351" s="192" t="n">
        <f aca="false">Q351*H351</f>
        <v>0.08784</v>
      </c>
      <c r="S351" s="192" t="n">
        <v>0</v>
      </c>
      <c r="T351" s="193" t="n">
        <f aca="false">S351*H351</f>
        <v>0</v>
      </c>
      <c r="AR351" s="10" t="s">
        <v>180</v>
      </c>
      <c r="AT351" s="10" t="s">
        <v>386</v>
      </c>
      <c r="AU351" s="10" t="s">
        <v>85</v>
      </c>
      <c r="AY351" s="10" t="s">
        <v>128</v>
      </c>
      <c r="BE351" s="194" t="n">
        <f aca="false">IF(N351="základní",J351,0)</f>
        <v>0</v>
      </c>
      <c r="BF351" s="194" t="n">
        <f aca="false">IF(N351="snížená",J351,0)</f>
        <v>0</v>
      </c>
      <c r="BG351" s="194" t="n">
        <f aca="false">IF(N351="zákl. přenesená",J351,0)</f>
        <v>0</v>
      </c>
      <c r="BH351" s="194" t="n">
        <f aca="false">IF(N351="sníž. přenesená",J351,0)</f>
        <v>0</v>
      </c>
      <c r="BI351" s="194" t="n">
        <f aca="false">IF(N351="nulová",J351,0)</f>
        <v>0</v>
      </c>
      <c r="BJ351" s="10" t="s">
        <v>24</v>
      </c>
      <c r="BK351" s="194" t="n">
        <f aca="false">ROUND(I351*H351,2)</f>
        <v>0</v>
      </c>
      <c r="BL351" s="10" t="s">
        <v>135</v>
      </c>
      <c r="BM351" s="10" t="s">
        <v>467</v>
      </c>
    </row>
    <row r="352" s="167" customFormat="true" ht="29.85" hidden="false" customHeight="true" outlineLevel="0" collapsed="false">
      <c r="B352" s="168"/>
      <c r="D352" s="179" t="s">
        <v>75</v>
      </c>
      <c r="E352" s="180" t="s">
        <v>135</v>
      </c>
      <c r="F352" s="180" t="s">
        <v>468</v>
      </c>
      <c r="I352" s="171"/>
      <c r="J352" s="181" t="n">
        <f aca="false">BK352</f>
        <v>0</v>
      </c>
      <c r="L352" s="168"/>
      <c r="M352" s="173"/>
      <c r="N352" s="174"/>
      <c r="O352" s="174"/>
      <c r="P352" s="175" t="n">
        <f aca="false">SUM(P353:P379)</f>
        <v>0</v>
      </c>
      <c r="Q352" s="174"/>
      <c r="R352" s="175" t="n">
        <f aca="false">SUM(R353:R379)</f>
        <v>131.6616</v>
      </c>
      <c r="S352" s="174"/>
      <c r="T352" s="176" t="n">
        <f aca="false">SUM(T353:T379)</f>
        <v>0</v>
      </c>
      <c r="AR352" s="169" t="s">
        <v>24</v>
      </c>
      <c r="AT352" s="177" t="s">
        <v>75</v>
      </c>
      <c r="AU352" s="177" t="s">
        <v>24</v>
      </c>
      <c r="AY352" s="169" t="s">
        <v>128</v>
      </c>
      <c r="BK352" s="178" t="n">
        <f aca="false">SUM(BK353:BK379)</f>
        <v>0</v>
      </c>
    </row>
    <row r="353" s="29" customFormat="true" ht="22.5" hidden="false" customHeight="true" outlineLevel="0" collapsed="false">
      <c r="B353" s="182"/>
      <c r="C353" s="183" t="s">
        <v>469</v>
      </c>
      <c r="D353" s="183" t="s">
        <v>130</v>
      </c>
      <c r="E353" s="184" t="s">
        <v>470</v>
      </c>
      <c r="F353" s="185" t="s">
        <v>471</v>
      </c>
      <c r="G353" s="186" t="s">
        <v>217</v>
      </c>
      <c r="H353" s="187" t="n">
        <v>4.89</v>
      </c>
      <c r="I353" s="188"/>
      <c r="J353" s="189" t="n">
        <f aca="false">ROUND(I353*H353,2)</f>
        <v>0</v>
      </c>
      <c r="K353" s="185" t="s">
        <v>134</v>
      </c>
      <c r="L353" s="30"/>
      <c r="M353" s="190"/>
      <c r="N353" s="191" t="s">
        <v>47</v>
      </c>
      <c r="O353" s="31"/>
      <c r="P353" s="192" t="n">
        <f aca="false">O353*H353</f>
        <v>0</v>
      </c>
      <c r="Q353" s="192" t="n">
        <v>0</v>
      </c>
      <c r="R353" s="192" t="n">
        <f aca="false">Q353*H353</f>
        <v>0</v>
      </c>
      <c r="S353" s="192" t="n">
        <v>0</v>
      </c>
      <c r="T353" s="193" t="n">
        <f aca="false">S353*H353</f>
        <v>0</v>
      </c>
      <c r="AR353" s="10" t="s">
        <v>135</v>
      </c>
      <c r="AT353" s="10" t="s">
        <v>130</v>
      </c>
      <c r="AU353" s="10" t="s">
        <v>85</v>
      </c>
      <c r="AY353" s="10" t="s">
        <v>128</v>
      </c>
      <c r="BE353" s="194" t="n">
        <f aca="false">IF(N353="základní",J353,0)</f>
        <v>0</v>
      </c>
      <c r="BF353" s="194" t="n">
        <f aca="false">IF(N353="snížená",J353,0)</f>
        <v>0</v>
      </c>
      <c r="BG353" s="194" t="n">
        <f aca="false">IF(N353="zákl. přenesená",J353,0)</f>
        <v>0</v>
      </c>
      <c r="BH353" s="194" t="n">
        <f aca="false">IF(N353="sníž. přenesená",J353,0)</f>
        <v>0</v>
      </c>
      <c r="BI353" s="194" t="n">
        <f aca="false">IF(N353="nulová",J353,0)</f>
        <v>0</v>
      </c>
      <c r="BJ353" s="10" t="s">
        <v>24</v>
      </c>
      <c r="BK353" s="194" t="n">
        <f aca="false">ROUND(I353*H353,2)</f>
        <v>0</v>
      </c>
      <c r="BL353" s="10" t="s">
        <v>135</v>
      </c>
      <c r="BM353" s="10" t="s">
        <v>472</v>
      </c>
    </row>
    <row r="354" s="29" customFormat="true" ht="27" hidden="false" customHeight="false" outlineLevel="0" collapsed="false">
      <c r="B354" s="30"/>
      <c r="D354" s="195" t="s">
        <v>137</v>
      </c>
      <c r="F354" s="196" t="s">
        <v>473</v>
      </c>
      <c r="I354" s="153"/>
      <c r="L354" s="30"/>
      <c r="M354" s="197"/>
      <c r="N354" s="31"/>
      <c r="O354" s="31"/>
      <c r="P354" s="31"/>
      <c r="Q354" s="31"/>
      <c r="R354" s="31"/>
      <c r="S354" s="31"/>
      <c r="T354" s="70"/>
      <c r="AT354" s="10" t="s">
        <v>137</v>
      </c>
      <c r="AU354" s="10" t="s">
        <v>85</v>
      </c>
    </row>
    <row r="355" s="29" customFormat="true" ht="54" hidden="false" customHeight="false" outlineLevel="0" collapsed="false">
      <c r="B355" s="30"/>
      <c r="D355" s="195" t="s">
        <v>139</v>
      </c>
      <c r="F355" s="198" t="s">
        <v>474</v>
      </c>
      <c r="I355" s="153"/>
      <c r="L355" s="30"/>
      <c r="M355" s="197"/>
      <c r="N355" s="31"/>
      <c r="O355" s="31"/>
      <c r="P355" s="31"/>
      <c r="Q355" s="31"/>
      <c r="R355" s="31"/>
      <c r="S355" s="31"/>
      <c r="T355" s="70"/>
      <c r="AT355" s="10" t="s">
        <v>139</v>
      </c>
      <c r="AU355" s="10" t="s">
        <v>85</v>
      </c>
    </row>
    <row r="356" s="210" customFormat="true" ht="13.5" hidden="false" customHeight="false" outlineLevel="0" collapsed="false">
      <c r="B356" s="211"/>
      <c r="D356" s="195" t="s">
        <v>141</v>
      </c>
      <c r="E356" s="212"/>
      <c r="F356" s="213" t="s">
        <v>475</v>
      </c>
      <c r="H356" s="212"/>
      <c r="I356" s="214"/>
      <c r="L356" s="211"/>
      <c r="M356" s="215"/>
      <c r="N356" s="216"/>
      <c r="O356" s="216"/>
      <c r="P356" s="216"/>
      <c r="Q356" s="216"/>
      <c r="R356" s="216"/>
      <c r="S356" s="216"/>
      <c r="T356" s="217"/>
      <c r="AT356" s="212" t="s">
        <v>141</v>
      </c>
      <c r="AU356" s="212" t="s">
        <v>85</v>
      </c>
      <c r="AV356" s="210" t="s">
        <v>24</v>
      </c>
      <c r="AW356" s="210" t="s">
        <v>40</v>
      </c>
      <c r="AX356" s="210" t="s">
        <v>76</v>
      </c>
      <c r="AY356" s="212" t="s">
        <v>128</v>
      </c>
    </row>
    <row r="357" s="210" customFormat="true" ht="13.5" hidden="false" customHeight="false" outlineLevel="0" collapsed="false">
      <c r="B357" s="211"/>
      <c r="D357" s="195" t="s">
        <v>141</v>
      </c>
      <c r="E357" s="212"/>
      <c r="F357" s="213" t="s">
        <v>476</v>
      </c>
      <c r="H357" s="212"/>
      <c r="I357" s="214"/>
      <c r="L357" s="211"/>
      <c r="M357" s="215"/>
      <c r="N357" s="216"/>
      <c r="O357" s="216"/>
      <c r="P357" s="216"/>
      <c r="Q357" s="216"/>
      <c r="R357" s="216"/>
      <c r="S357" s="216"/>
      <c r="T357" s="217"/>
      <c r="AT357" s="212" t="s">
        <v>141</v>
      </c>
      <c r="AU357" s="212" t="s">
        <v>85</v>
      </c>
      <c r="AV357" s="210" t="s">
        <v>24</v>
      </c>
      <c r="AW357" s="210" t="s">
        <v>40</v>
      </c>
      <c r="AX357" s="210" t="s">
        <v>76</v>
      </c>
      <c r="AY357" s="212" t="s">
        <v>128</v>
      </c>
    </row>
    <row r="358" s="199" customFormat="true" ht="13.5" hidden="false" customHeight="false" outlineLevel="0" collapsed="false">
      <c r="B358" s="200"/>
      <c r="D358" s="195" t="s">
        <v>141</v>
      </c>
      <c r="E358" s="209"/>
      <c r="F358" s="218" t="s">
        <v>477</v>
      </c>
      <c r="H358" s="219" t="n">
        <v>0.81</v>
      </c>
      <c r="I358" s="205"/>
      <c r="L358" s="200"/>
      <c r="M358" s="206"/>
      <c r="N358" s="207"/>
      <c r="O358" s="207"/>
      <c r="P358" s="207"/>
      <c r="Q358" s="207"/>
      <c r="R358" s="207"/>
      <c r="S358" s="207"/>
      <c r="T358" s="208"/>
      <c r="AT358" s="209" t="s">
        <v>141</v>
      </c>
      <c r="AU358" s="209" t="s">
        <v>85</v>
      </c>
      <c r="AV358" s="199" t="s">
        <v>85</v>
      </c>
      <c r="AW358" s="199" t="s">
        <v>40</v>
      </c>
      <c r="AX358" s="199" t="s">
        <v>76</v>
      </c>
      <c r="AY358" s="209" t="s">
        <v>128</v>
      </c>
    </row>
    <row r="359" s="210" customFormat="true" ht="13.5" hidden="false" customHeight="false" outlineLevel="0" collapsed="false">
      <c r="B359" s="211"/>
      <c r="D359" s="195" t="s">
        <v>141</v>
      </c>
      <c r="E359" s="212"/>
      <c r="F359" s="213" t="s">
        <v>252</v>
      </c>
      <c r="H359" s="212"/>
      <c r="I359" s="214"/>
      <c r="L359" s="211"/>
      <c r="M359" s="215"/>
      <c r="N359" s="216"/>
      <c r="O359" s="216"/>
      <c r="P359" s="216"/>
      <c r="Q359" s="216"/>
      <c r="R359" s="216"/>
      <c r="S359" s="216"/>
      <c r="T359" s="217"/>
      <c r="AT359" s="212" t="s">
        <v>141</v>
      </c>
      <c r="AU359" s="212" t="s">
        <v>85</v>
      </c>
      <c r="AV359" s="210" t="s">
        <v>24</v>
      </c>
      <c r="AW359" s="210" t="s">
        <v>40</v>
      </c>
      <c r="AX359" s="210" t="s">
        <v>76</v>
      </c>
      <c r="AY359" s="212" t="s">
        <v>128</v>
      </c>
    </row>
    <row r="360" s="199" customFormat="true" ht="13.5" hidden="false" customHeight="false" outlineLevel="0" collapsed="false">
      <c r="B360" s="200"/>
      <c r="D360" s="195" t="s">
        <v>141</v>
      </c>
      <c r="E360" s="209"/>
      <c r="F360" s="218"/>
      <c r="H360" s="219" t="n">
        <v>0</v>
      </c>
      <c r="I360" s="205"/>
      <c r="L360" s="200"/>
      <c r="M360" s="206"/>
      <c r="N360" s="207"/>
      <c r="O360" s="207"/>
      <c r="P360" s="207"/>
      <c r="Q360" s="207"/>
      <c r="R360" s="207"/>
      <c r="S360" s="207"/>
      <c r="T360" s="208"/>
      <c r="AT360" s="209" t="s">
        <v>141</v>
      </c>
      <c r="AU360" s="209" t="s">
        <v>85</v>
      </c>
      <c r="AV360" s="199" t="s">
        <v>85</v>
      </c>
      <c r="AW360" s="199" t="s">
        <v>40</v>
      </c>
      <c r="AX360" s="199" t="s">
        <v>76</v>
      </c>
      <c r="AY360" s="209" t="s">
        <v>128</v>
      </c>
    </row>
    <row r="361" s="210" customFormat="true" ht="13.5" hidden="false" customHeight="false" outlineLevel="0" collapsed="false">
      <c r="B361" s="211"/>
      <c r="D361" s="195" t="s">
        <v>141</v>
      </c>
      <c r="E361" s="212"/>
      <c r="F361" s="213" t="s">
        <v>478</v>
      </c>
      <c r="H361" s="212"/>
      <c r="I361" s="214"/>
      <c r="L361" s="211"/>
      <c r="M361" s="215"/>
      <c r="N361" s="216"/>
      <c r="O361" s="216"/>
      <c r="P361" s="216"/>
      <c r="Q361" s="216"/>
      <c r="R361" s="216"/>
      <c r="S361" s="216"/>
      <c r="T361" s="217"/>
      <c r="AT361" s="212" t="s">
        <v>141</v>
      </c>
      <c r="AU361" s="212" t="s">
        <v>85</v>
      </c>
      <c r="AV361" s="210" t="s">
        <v>24</v>
      </c>
      <c r="AW361" s="210" t="s">
        <v>40</v>
      </c>
      <c r="AX361" s="210" t="s">
        <v>76</v>
      </c>
      <c r="AY361" s="212" t="s">
        <v>128</v>
      </c>
    </row>
    <row r="362" s="199" customFormat="true" ht="13.5" hidden="false" customHeight="false" outlineLevel="0" collapsed="false">
      <c r="B362" s="200"/>
      <c r="D362" s="195" t="s">
        <v>141</v>
      </c>
      <c r="E362" s="209"/>
      <c r="F362" s="218" t="s">
        <v>479</v>
      </c>
      <c r="H362" s="219" t="n">
        <v>4.08</v>
      </c>
      <c r="I362" s="205"/>
      <c r="L362" s="200"/>
      <c r="M362" s="206"/>
      <c r="N362" s="207"/>
      <c r="O362" s="207"/>
      <c r="P362" s="207"/>
      <c r="Q362" s="207"/>
      <c r="R362" s="207"/>
      <c r="S362" s="207"/>
      <c r="T362" s="208"/>
      <c r="AT362" s="209" t="s">
        <v>141</v>
      </c>
      <c r="AU362" s="209" t="s">
        <v>85</v>
      </c>
      <c r="AV362" s="199" t="s">
        <v>85</v>
      </c>
      <c r="AW362" s="199" t="s">
        <v>40</v>
      </c>
      <c r="AX362" s="199" t="s">
        <v>76</v>
      </c>
      <c r="AY362" s="209" t="s">
        <v>128</v>
      </c>
    </row>
    <row r="363" s="220" customFormat="true" ht="13.5" hidden="false" customHeight="false" outlineLevel="0" collapsed="false">
      <c r="B363" s="221"/>
      <c r="D363" s="201" t="s">
        <v>141</v>
      </c>
      <c r="E363" s="222"/>
      <c r="F363" s="223" t="s">
        <v>169</v>
      </c>
      <c r="H363" s="224" t="n">
        <v>4.89</v>
      </c>
      <c r="I363" s="225"/>
      <c r="L363" s="221"/>
      <c r="M363" s="226"/>
      <c r="N363" s="227"/>
      <c r="O363" s="227"/>
      <c r="P363" s="227"/>
      <c r="Q363" s="227"/>
      <c r="R363" s="227"/>
      <c r="S363" s="227"/>
      <c r="T363" s="228"/>
      <c r="AT363" s="229" t="s">
        <v>141</v>
      </c>
      <c r="AU363" s="229" t="s">
        <v>85</v>
      </c>
      <c r="AV363" s="220" t="s">
        <v>135</v>
      </c>
      <c r="AW363" s="220" t="s">
        <v>40</v>
      </c>
      <c r="AX363" s="220" t="s">
        <v>24</v>
      </c>
      <c r="AY363" s="229" t="s">
        <v>128</v>
      </c>
    </row>
    <row r="364" s="29" customFormat="true" ht="22.5" hidden="false" customHeight="true" outlineLevel="0" collapsed="false">
      <c r="B364" s="182"/>
      <c r="C364" s="183" t="s">
        <v>480</v>
      </c>
      <c r="D364" s="183" t="s">
        <v>130</v>
      </c>
      <c r="E364" s="184" t="s">
        <v>481</v>
      </c>
      <c r="F364" s="185" t="s">
        <v>482</v>
      </c>
      <c r="G364" s="186" t="s">
        <v>483</v>
      </c>
      <c r="H364" s="187" t="n">
        <v>5</v>
      </c>
      <c r="I364" s="188"/>
      <c r="J364" s="189" t="n">
        <f aca="false">ROUND(I364*H364,2)</f>
        <v>0</v>
      </c>
      <c r="K364" s="185" t="s">
        <v>134</v>
      </c>
      <c r="L364" s="30"/>
      <c r="M364" s="190"/>
      <c r="N364" s="191" t="s">
        <v>47</v>
      </c>
      <c r="O364" s="31"/>
      <c r="P364" s="192" t="n">
        <f aca="false">O364*H364</f>
        <v>0</v>
      </c>
      <c r="Q364" s="192" t="n">
        <v>0.08832</v>
      </c>
      <c r="R364" s="192" t="n">
        <f aca="false">Q364*H364</f>
        <v>0.4416</v>
      </c>
      <c r="S364" s="192" t="n">
        <v>0</v>
      </c>
      <c r="T364" s="193" t="n">
        <f aca="false">S364*H364</f>
        <v>0</v>
      </c>
      <c r="AR364" s="10" t="s">
        <v>135</v>
      </c>
      <c r="AT364" s="10" t="s">
        <v>130</v>
      </c>
      <c r="AU364" s="10" t="s">
        <v>85</v>
      </c>
      <c r="AY364" s="10" t="s">
        <v>128</v>
      </c>
      <c r="BE364" s="194" t="n">
        <f aca="false">IF(N364="základní",J364,0)</f>
        <v>0</v>
      </c>
      <c r="BF364" s="194" t="n">
        <f aca="false">IF(N364="snížená",J364,0)</f>
        <v>0</v>
      </c>
      <c r="BG364" s="194" t="n">
        <f aca="false">IF(N364="zákl. přenesená",J364,0)</f>
        <v>0</v>
      </c>
      <c r="BH364" s="194" t="n">
        <f aca="false">IF(N364="sníž. přenesená",J364,0)</f>
        <v>0</v>
      </c>
      <c r="BI364" s="194" t="n">
        <f aca="false">IF(N364="nulová",J364,0)</f>
        <v>0</v>
      </c>
      <c r="BJ364" s="10" t="s">
        <v>24</v>
      </c>
      <c r="BK364" s="194" t="n">
        <f aca="false">ROUND(I364*H364,2)</f>
        <v>0</v>
      </c>
      <c r="BL364" s="10" t="s">
        <v>135</v>
      </c>
      <c r="BM364" s="10" t="s">
        <v>484</v>
      </c>
    </row>
    <row r="365" s="29" customFormat="true" ht="27" hidden="false" customHeight="false" outlineLevel="0" collapsed="false">
      <c r="B365" s="30"/>
      <c r="D365" s="195" t="s">
        <v>137</v>
      </c>
      <c r="F365" s="196" t="s">
        <v>485</v>
      </c>
      <c r="I365" s="153"/>
      <c r="L365" s="30"/>
      <c r="M365" s="197"/>
      <c r="N365" s="31"/>
      <c r="O365" s="31"/>
      <c r="P365" s="31"/>
      <c r="Q365" s="31"/>
      <c r="R365" s="31"/>
      <c r="S365" s="31"/>
      <c r="T365" s="70"/>
      <c r="AT365" s="10" t="s">
        <v>137</v>
      </c>
      <c r="AU365" s="10" t="s">
        <v>85</v>
      </c>
    </row>
    <row r="366" s="29" customFormat="true" ht="67.5" hidden="false" customHeight="false" outlineLevel="0" collapsed="false">
      <c r="B366" s="30"/>
      <c r="D366" s="195" t="s">
        <v>139</v>
      </c>
      <c r="F366" s="198" t="s">
        <v>486</v>
      </c>
      <c r="I366" s="153"/>
      <c r="L366" s="30"/>
      <c r="M366" s="197"/>
      <c r="N366" s="31"/>
      <c r="O366" s="31"/>
      <c r="P366" s="31"/>
      <c r="Q366" s="31"/>
      <c r="R366" s="31"/>
      <c r="S366" s="31"/>
      <c r="T366" s="70"/>
      <c r="AT366" s="10" t="s">
        <v>139</v>
      </c>
      <c r="AU366" s="10" t="s">
        <v>85</v>
      </c>
    </row>
    <row r="367" s="199" customFormat="true" ht="13.5" hidden="false" customHeight="false" outlineLevel="0" collapsed="false">
      <c r="B367" s="200"/>
      <c r="D367" s="195" t="s">
        <v>141</v>
      </c>
      <c r="E367" s="209"/>
      <c r="F367" s="218" t="s">
        <v>487</v>
      </c>
      <c r="H367" s="219" t="n">
        <v>3</v>
      </c>
      <c r="I367" s="205"/>
      <c r="L367" s="200"/>
      <c r="M367" s="206"/>
      <c r="N367" s="207"/>
      <c r="O367" s="207"/>
      <c r="P367" s="207"/>
      <c r="Q367" s="207"/>
      <c r="R367" s="207"/>
      <c r="S367" s="207"/>
      <c r="T367" s="208"/>
      <c r="AT367" s="209" t="s">
        <v>141</v>
      </c>
      <c r="AU367" s="209" t="s">
        <v>85</v>
      </c>
      <c r="AV367" s="199" t="s">
        <v>85</v>
      </c>
      <c r="AW367" s="199" t="s">
        <v>40</v>
      </c>
      <c r="AX367" s="199" t="s">
        <v>76</v>
      </c>
      <c r="AY367" s="209" t="s">
        <v>128</v>
      </c>
    </row>
    <row r="368" s="210" customFormat="true" ht="13.5" hidden="false" customHeight="false" outlineLevel="0" collapsed="false">
      <c r="B368" s="211"/>
      <c r="D368" s="195" t="s">
        <v>141</v>
      </c>
      <c r="E368" s="212"/>
      <c r="F368" s="213" t="s">
        <v>252</v>
      </c>
      <c r="H368" s="212"/>
      <c r="I368" s="214"/>
      <c r="L368" s="211"/>
      <c r="M368" s="215"/>
      <c r="N368" s="216"/>
      <c r="O368" s="216"/>
      <c r="P368" s="216"/>
      <c r="Q368" s="216"/>
      <c r="R368" s="216"/>
      <c r="S368" s="216"/>
      <c r="T368" s="217"/>
      <c r="AT368" s="212" t="s">
        <v>141</v>
      </c>
      <c r="AU368" s="212" t="s">
        <v>85</v>
      </c>
      <c r="AV368" s="210" t="s">
        <v>24</v>
      </c>
      <c r="AW368" s="210" t="s">
        <v>40</v>
      </c>
      <c r="AX368" s="210" t="s">
        <v>76</v>
      </c>
      <c r="AY368" s="212" t="s">
        <v>128</v>
      </c>
    </row>
    <row r="369" s="199" customFormat="true" ht="13.5" hidden="false" customHeight="false" outlineLevel="0" collapsed="false">
      <c r="B369" s="200"/>
      <c r="D369" s="195" t="s">
        <v>141</v>
      </c>
      <c r="E369" s="209"/>
      <c r="F369" s="218"/>
      <c r="H369" s="219" t="n">
        <v>0</v>
      </c>
      <c r="I369" s="205"/>
      <c r="L369" s="200"/>
      <c r="M369" s="206"/>
      <c r="N369" s="207"/>
      <c r="O369" s="207"/>
      <c r="P369" s="207"/>
      <c r="Q369" s="207"/>
      <c r="R369" s="207"/>
      <c r="S369" s="207"/>
      <c r="T369" s="208"/>
      <c r="AT369" s="209" t="s">
        <v>141</v>
      </c>
      <c r="AU369" s="209" t="s">
        <v>85</v>
      </c>
      <c r="AV369" s="199" t="s">
        <v>85</v>
      </c>
      <c r="AW369" s="199" t="s">
        <v>40</v>
      </c>
      <c r="AX369" s="199" t="s">
        <v>76</v>
      </c>
      <c r="AY369" s="209" t="s">
        <v>128</v>
      </c>
    </row>
    <row r="370" s="199" customFormat="true" ht="13.5" hidden="false" customHeight="false" outlineLevel="0" collapsed="false">
      <c r="B370" s="200"/>
      <c r="D370" s="195" t="s">
        <v>141</v>
      </c>
      <c r="E370" s="209"/>
      <c r="F370" s="218" t="s">
        <v>488</v>
      </c>
      <c r="H370" s="219" t="n">
        <v>2</v>
      </c>
      <c r="I370" s="205"/>
      <c r="L370" s="200"/>
      <c r="M370" s="206"/>
      <c r="N370" s="207"/>
      <c r="O370" s="207"/>
      <c r="P370" s="207"/>
      <c r="Q370" s="207"/>
      <c r="R370" s="207"/>
      <c r="S370" s="207"/>
      <c r="T370" s="208"/>
      <c r="AT370" s="209" t="s">
        <v>141</v>
      </c>
      <c r="AU370" s="209" t="s">
        <v>85</v>
      </c>
      <c r="AV370" s="199" t="s">
        <v>85</v>
      </c>
      <c r="AW370" s="199" t="s">
        <v>40</v>
      </c>
      <c r="AX370" s="199" t="s">
        <v>76</v>
      </c>
      <c r="AY370" s="209" t="s">
        <v>128</v>
      </c>
    </row>
    <row r="371" s="210" customFormat="true" ht="13.5" hidden="false" customHeight="false" outlineLevel="0" collapsed="false">
      <c r="B371" s="211"/>
      <c r="D371" s="195" t="s">
        <v>141</v>
      </c>
      <c r="E371" s="212"/>
      <c r="F371" s="213" t="s">
        <v>255</v>
      </c>
      <c r="H371" s="212"/>
      <c r="I371" s="214"/>
      <c r="L371" s="211"/>
      <c r="M371" s="215"/>
      <c r="N371" s="216"/>
      <c r="O371" s="216"/>
      <c r="P371" s="216"/>
      <c r="Q371" s="216"/>
      <c r="R371" s="216"/>
      <c r="S371" s="216"/>
      <c r="T371" s="217"/>
      <c r="AT371" s="212" t="s">
        <v>141</v>
      </c>
      <c r="AU371" s="212" t="s">
        <v>85</v>
      </c>
      <c r="AV371" s="210" t="s">
        <v>24</v>
      </c>
      <c r="AW371" s="210" t="s">
        <v>40</v>
      </c>
      <c r="AX371" s="210" t="s">
        <v>76</v>
      </c>
      <c r="AY371" s="212" t="s">
        <v>128</v>
      </c>
    </row>
    <row r="372" s="220" customFormat="true" ht="13.5" hidden="false" customHeight="false" outlineLevel="0" collapsed="false">
      <c r="B372" s="221"/>
      <c r="D372" s="201" t="s">
        <v>141</v>
      </c>
      <c r="E372" s="222"/>
      <c r="F372" s="223" t="s">
        <v>169</v>
      </c>
      <c r="H372" s="224" t="n">
        <v>5</v>
      </c>
      <c r="I372" s="225"/>
      <c r="L372" s="221"/>
      <c r="M372" s="226"/>
      <c r="N372" s="227"/>
      <c r="O372" s="227"/>
      <c r="P372" s="227"/>
      <c r="Q372" s="227"/>
      <c r="R372" s="227"/>
      <c r="S372" s="227"/>
      <c r="T372" s="228"/>
      <c r="AT372" s="229" t="s">
        <v>141</v>
      </c>
      <c r="AU372" s="229" t="s">
        <v>85</v>
      </c>
      <c r="AV372" s="220" t="s">
        <v>135</v>
      </c>
      <c r="AW372" s="220" t="s">
        <v>40</v>
      </c>
      <c r="AX372" s="220" t="s">
        <v>24</v>
      </c>
      <c r="AY372" s="229" t="s">
        <v>128</v>
      </c>
    </row>
    <row r="373" s="29" customFormat="true" ht="22.5" hidden="false" customHeight="true" outlineLevel="0" collapsed="false">
      <c r="B373" s="182"/>
      <c r="C373" s="183" t="s">
        <v>489</v>
      </c>
      <c r="D373" s="183" t="s">
        <v>130</v>
      </c>
      <c r="E373" s="184" t="s">
        <v>490</v>
      </c>
      <c r="F373" s="185" t="s">
        <v>491</v>
      </c>
      <c r="G373" s="186" t="s">
        <v>217</v>
      </c>
      <c r="H373" s="187" t="n">
        <v>54</v>
      </c>
      <c r="I373" s="188"/>
      <c r="J373" s="189" t="n">
        <f aca="false">ROUND(I373*H373,2)</f>
        <v>0</v>
      </c>
      <c r="K373" s="185" t="s">
        <v>134</v>
      </c>
      <c r="L373" s="30"/>
      <c r="M373" s="190"/>
      <c r="N373" s="191" t="s">
        <v>47</v>
      </c>
      <c r="O373" s="31"/>
      <c r="P373" s="192" t="n">
        <f aca="false">O373*H373</f>
        <v>0</v>
      </c>
      <c r="Q373" s="192" t="n">
        <v>2.43</v>
      </c>
      <c r="R373" s="192" t="n">
        <f aca="false">Q373*H373</f>
        <v>131.22</v>
      </c>
      <c r="S373" s="192" t="n">
        <v>0</v>
      </c>
      <c r="T373" s="193" t="n">
        <f aca="false">S373*H373</f>
        <v>0</v>
      </c>
      <c r="AR373" s="10" t="s">
        <v>135</v>
      </c>
      <c r="AT373" s="10" t="s">
        <v>130</v>
      </c>
      <c r="AU373" s="10" t="s">
        <v>85</v>
      </c>
      <c r="AY373" s="10" t="s">
        <v>128</v>
      </c>
      <c r="BE373" s="194" t="n">
        <f aca="false">IF(N373="základní",J373,0)</f>
        <v>0</v>
      </c>
      <c r="BF373" s="194" t="n">
        <f aca="false">IF(N373="snížená",J373,0)</f>
        <v>0</v>
      </c>
      <c r="BG373" s="194" t="n">
        <f aca="false">IF(N373="zákl. přenesená",J373,0)</f>
        <v>0</v>
      </c>
      <c r="BH373" s="194" t="n">
        <f aca="false">IF(N373="sníž. přenesená",J373,0)</f>
        <v>0</v>
      </c>
      <c r="BI373" s="194" t="n">
        <f aca="false">IF(N373="nulová",J373,0)</f>
        <v>0</v>
      </c>
      <c r="BJ373" s="10" t="s">
        <v>24</v>
      </c>
      <c r="BK373" s="194" t="n">
        <f aca="false">ROUND(I373*H373,2)</f>
        <v>0</v>
      </c>
      <c r="BL373" s="10" t="s">
        <v>135</v>
      </c>
      <c r="BM373" s="10" t="s">
        <v>492</v>
      </c>
    </row>
    <row r="374" s="29" customFormat="true" ht="13.5" hidden="false" customHeight="false" outlineLevel="0" collapsed="false">
      <c r="B374" s="30"/>
      <c r="D374" s="195" t="s">
        <v>137</v>
      </c>
      <c r="F374" s="196" t="s">
        <v>493</v>
      </c>
      <c r="I374" s="153"/>
      <c r="L374" s="30"/>
      <c r="M374" s="197"/>
      <c r="N374" s="31"/>
      <c r="O374" s="31"/>
      <c r="P374" s="31"/>
      <c r="Q374" s="31"/>
      <c r="R374" s="31"/>
      <c r="S374" s="31"/>
      <c r="T374" s="70"/>
      <c r="AT374" s="10" t="s">
        <v>137</v>
      </c>
      <c r="AU374" s="10" t="s">
        <v>85</v>
      </c>
    </row>
    <row r="375" s="29" customFormat="true" ht="81" hidden="false" customHeight="false" outlineLevel="0" collapsed="false">
      <c r="B375" s="30"/>
      <c r="D375" s="195" t="s">
        <v>139</v>
      </c>
      <c r="F375" s="198" t="s">
        <v>494</v>
      </c>
      <c r="I375" s="153"/>
      <c r="L375" s="30"/>
      <c r="M375" s="197"/>
      <c r="N375" s="31"/>
      <c r="O375" s="31"/>
      <c r="P375" s="31"/>
      <c r="Q375" s="31"/>
      <c r="R375" s="31"/>
      <c r="S375" s="31"/>
      <c r="T375" s="70"/>
      <c r="AT375" s="10" t="s">
        <v>139</v>
      </c>
      <c r="AU375" s="10" t="s">
        <v>85</v>
      </c>
    </row>
    <row r="376" s="210" customFormat="true" ht="27" hidden="false" customHeight="false" outlineLevel="0" collapsed="false">
      <c r="B376" s="211"/>
      <c r="D376" s="195" t="s">
        <v>141</v>
      </c>
      <c r="E376" s="212"/>
      <c r="F376" s="213" t="s">
        <v>229</v>
      </c>
      <c r="H376" s="212"/>
      <c r="I376" s="214"/>
      <c r="L376" s="211"/>
      <c r="M376" s="215"/>
      <c r="N376" s="216"/>
      <c r="O376" s="216"/>
      <c r="P376" s="216"/>
      <c r="Q376" s="216"/>
      <c r="R376" s="216"/>
      <c r="S376" s="216"/>
      <c r="T376" s="217"/>
      <c r="AT376" s="212" t="s">
        <v>141</v>
      </c>
      <c r="AU376" s="212" t="s">
        <v>85</v>
      </c>
      <c r="AV376" s="210" t="s">
        <v>24</v>
      </c>
      <c r="AW376" s="210" t="s">
        <v>40</v>
      </c>
      <c r="AX376" s="210" t="s">
        <v>76</v>
      </c>
      <c r="AY376" s="212" t="s">
        <v>128</v>
      </c>
    </row>
    <row r="377" s="210" customFormat="true" ht="13.5" hidden="false" customHeight="false" outlineLevel="0" collapsed="false">
      <c r="B377" s="211"/>
      <c r="D377" s="195" t="s">
        <v>141</v>
      </c>
      <c r="E377" s="212"/>
      <c r="F377" s="213" t="s">
        <v>166</v>
      </c>
      <c r="H377" s="212"/>
      <c r="I377" s="214"/>
      <c r="L377" s="211"/>
      <c r="M377" s="215"/>
      <c r="N377" s="216"/>
      <c r="O377" s="216"/>
      <c r="P377" s="216"/>
      <c r="Q377" s="216"/>
      <c r="R377" s="216"/>
      <c r="S377" s="216"/>
      <c r="T377" s="217"/>
      <c r="AT377" s="212" t="s">
        <v>141</v>
      </c>
      <c r="AU377" s="212" t="s">
        <v>85</v>
      </c>
      <c r="AV377" s="210" t="s">
        <v>24</v>
      </c>
      <c r="AW377" s="210" t="s">
        <v>40</v>
      </c>
      <c r="AX377" s="210" t="s">
        <v>76</v>
      </c>
      <c r="AY377" s="212" t="s">
        <v>128</v>
      </c>
    </row>
    <row r="378" s="199" customFormat="true" ht="13.5" hidden="false" customHeight="false" outlineLevel="0" collapsed="false">
      <c r="B378" s="200"/>
      <c r="D378" s="195" t="s">
        <v>141</v>
      </c>
      <c r="E378" s="209"/>
      <c r="F378" s="218" t="s">
        <v>230</v>
      </c>
      <c r="H378" s="219" t="n">
        <v>54</v>
      </c>
      <c r="I378" s="205"/>
      <c r="L378" s="200"/>
      <c r="M378" s="206"/>
      <c r="N378" s="207"/>
      <c r="O378" s="207"/>
      <c r="P378" s="207"/>
      <c r="Q378" s="207"/>
      <c r="R378" s="207"/>
      <c r="S378" s="207"/>
      <c r="T378" s="208"/>
      <c r="AT378" s="209" t="s">
        <v>141</v>
      </c>
      <c r="AU378" s="209" t="s">
        <v>85</v>
      </c>
      <c r="AV378" s="199" t="s">
        <v>85</v>
      </c>
      <c r="AW378" s="199" t="s">
        <v>40</v>
      </c>
      <c r="AX378" s="199" t="s">
        <v>24</v>
      </c>
      <c r="AY378" s="209" t="s">
        <v>128</v>
      </c>
    </row>
    <row r="379" s="210" customFormat="true" ht="13.5" hidden="false" customHeight="false" outlineLevel="0" collapsed="false">
      <c r="B379" s="211"/>
      <c r="D379" s="195" t="s">
        <v>141</v>
      </c>
      <c r="E379" s="212"/>
      <c r="F379" s="213" t="s">
        <v>231</v>
      </c>
      <c r="H379" s="212"/>
      <c r="I379" s="214"/>
      <c r="L379" s="211"/>
      <c r="M379" s="215"/>
      <c r="N379" s="216"/>
      <c r="O379" s="216"/>
      <c r="P379" s="216"/>
      <c r="Q379" s="216"/>
      <c r="R379" s="216"/>
      <c r="S379" s="216"/>
      <c r="T379" s="217"/>
      <c r="AT379" s="212" t="s">
        <v>141</v>
      </c>
      <c r="AU379" s="212" t="s">
        <v>85</v>
      </c>
      <c r="AV379" s="210" t="s">
        <v>24</v>
      </c>
      <c r="AW379" s="210" t="s">
        <v>40</v>
      </c>
      <c r="AX379" s="210" t="s">
        <v>76</v>
      </c>
      <c r="AY379" s="212" t="s">
        <v>128</v>
      </c>
    </row>
    <row r="380" s="167" customFormat="true" ht="29.85" hidden="false" customHeight="true" outlineLevel="0" collapsed="false">
      <c r="B380" s="168"/>
      <c r="D380" s="179" t="s">
        <v>75</v>
      </c>
      <c r="E380" s="180" t="s">
        <v>161</v>
      </c>
      <c r="F380" s="180" t="s">
        <v>495</v>
      </c>
      <c r="I380" s="171"/>
      <c r="J380" s="181" t="n">
        <f aca="false">BK380</f>
        <v>0</v>
      </c>
      <c r="L380" s="168"/>
      <c r="M380" s="173"/>
      <c r="N380" s="174"/>
      <c r="O380" s="174"/>
      <c r="P380" s="175" t="n">
        <f aca="false">SUM(P381:P486)</f>
        <v>0</v>
      </c>
      <c r="Q380" s="174"/>
      <c r="R380" s="175" t="n">
        <f aca="false">SUM(R381:R486)</f>
        <v>564.428</v>
      </c>
      <c r="S380" s="174"/>
      <c r="T380" s="176" t="n">
        <f aca="false">SUM(T381:T486)</f>
        <v>0</v>
      </c>
      <c r="AR380" s="169" t="s">
        <v>24</v>
      </c>
      <c r="AT380" s="177" t="s">
        <v>75</v>
      </c>
      <c r="AU380" s="177" t="s">
        <v>24</v>
      </c>
      <c r="AY380" s="169" t="s">
        <v>128</v>
      </c>
      <c r="BK380" s="178" t="n">
        <f aca="false">SUM(BK381:BK486)</f>
        <v>0</v>
      </c>
    </row>
    <row r="381" s="29" customFormat="true" ht="22.5" hidden="false" customHeight="true" outlineLevel="0" collapsed="false">
      <c r="B381" s="182"/>
      <c r="C381" s="183" t="s">
        <v>496</v>
      </c>
      <c r="D381" s="183" t="s">
        <v>130</v>
      </c>
      <c r="E381" s="184" t="s">
        <v>497</v>
      </c>
      <c r="F381" s="185" t="s">
        <v>498</v>
      </c>
      <c r="G381" s="186" t="s">
        <v>133</v>
      </c>
      <c r="H381" s="187" t="n">
        <v>405</v>
      </c>
      <c r="I381" s="188"/>
      <c r="J381" s="189" t="n">
        <f aca="false">ROUND(I381*H381,2)</f>
        <v>0</v>
      </c>
      <c r="K381" s="185" t="s">
        <v>134</v>
      </c>
      <c r="L381" s="30"/>
      <c r="M381" s="190"/>
      <c r="N381" s="191" t="s">
        <v>47</v>
      </c>
      <c r="O381" s="31"/>
      <c r="P381" s="192" t="n">
        <f aca="false">O381*H381</f>
        <v>0</v>
      </c>
      <c r="Q381" s="192" t="n">
        <v>0</v>
      </c>
      <c r="R381" s="192" t="n">
        <f aca="false">Q381*H381</f>
        <v>0</v>
      </c>
      <c r="S381" s="192" t="n">
        <v>0</v>
      </c>
      <c r="T381" s="193" t="n">
        <f aca="false">S381*H381</f>
        <v>0</v>
      </c>
      <c r="AR381" s="10" t="s">
        <v>135</v>
      </c>
      <c r="AT381" s="10" t="s">
        <v>130</v>
      </c>
      <c r="AU381" s="10" t="s">
        <v>85</v>
      </c>
      <c r="AY381" s="10" t="s">
        <v>128</v>
      </c>
      <c r="BE381" s="194" t="n">
        <f aca="false">IF(N381="základní",J381,0)</f>
        <v>0</v>
      </c>
      <c r="BF381" s="194" t="n">
        <f aca="false">IF(N381="snížená",J381,0)</f>
        <v>0</v>
      </c>
      <c r="BG381" s="194" t="n">
        <f aca="false">IF(N381="zákl. přenesená",J381,0)</f>
        <v>0</v>
      </c>
      <c r="BH381" s="194" t="n">
        <f aca="false">IF(N381="sníž. přenesená",J381,0)</f>
        <v>0</v>
      </c>
      <c r="BI381" s="194" t="n">
        <f aca="false">IF(N381="nulová",J381,0)</f>
        <v>0</v>
      </c>
      <c r="BJ381" s="10" t="s">
        <v>24</v>
      </c>
      <c r="BK381" s="194" t="n">
        <f aca="false">ROUND(I381*H381,2)</f>
        <v>0</v>
      </c>
      <c r="BL381" s="10" t="s">
        <v>135</v>
      </c>
      <c r="BM381" s="10" t="s">
        <v>499</v>
      </c>
    </row>
    <row r="382" s="29" customFormat="true" ht="27" hidden="false" customHeight="false" outlineLevel="0" collapsed="false">
      <c r="B382" s="30"/>
      <c r="D382" s="195" t="s">
        <v>137</v>
      </c>
      <c r="F382" s="196" t="s">
        <v>500</v>
      </c>
      <c r="I382" s="153"/>
      <c r="L382" s="30"/>
      <c r="M382" s="197"/>
      <c r="N382" s="31"/>
      <c r="O382" s="31"/>
      <c r="P382" s="31"/>
      <c r="Q382" s="31"/>
      <c r="R382" s="31"/>
      <c r="S382" s="31"/>
      <c r="T382" s="70"/>
      <c r="AT382" s="10" t="s">
        <v>137</v>
      </c>
      <c r="AU382" s="10" t="s">
        <v>85</v>
      </c>
    </row>
    <row r="383" s="199" customFormat="true" ht="13.5" hidden="false" customHeight="false" outlineLevel="0" collapsed="false">
      <c r="B383" s="200"/>
      <c r="D383" s="201" t="s">
        <v>141</v>
      </c>
      <c r="E383" s="202"/>
      <c r="F383" s="203" t="s">
        <v>501</v>
      </c>
      <c r="H383" s="204" t="n">
        <v>405</v>
      </c>
      <c r="I383" s="205"/>
      <c r="L383" s="200"/>
      <c r="M383" s="206"/>
      <c r="N383" s="207"/>
      <c r="O383" s="207"/>
      <c r="P383" s="207"/>
      <c r="Q383" s="207"/>
      <c r="R383" s="207"/>
      <c r="S383" s="207"/>
      <c r="T383" s="208"/>
      <c r="AT383" s="209" t="s">
        <v>141</v>
      </c>
      <c r="AU383" s="209" t="s">
        <v>85</v>
      </c>
      <c r="AV383" s="199" t="s">
        <v>85</v>
      </c>
      <c r="AW383" s="199" t="s">
        <v>40</v>
      </c>
      <c r="AX383" s="199" t="s">
        <v>24</v>
      </c>
      <c r="AY383" s="209" t="s">
        <v>128</v>
      </c>
    </row>
    <row r="384" s="29" customFormat="true" ht="22.5" hidden="false" customHeight="true" outlineLevel="0" collapsed="false">
      <c r="B384" s="182"/>
      <c r="C384" s="183" t="s">
        <v>502</v>
      </c>
      <c r="D384" s="183" t="s">
        <v>130</v>
      </c>
      <c r="E384" s="184" t="s">
        <v>503</v>
      </c>
      <c r="F384" s="185" t="s">
        <v>504</v>
      </c>
      <c r="G384" s="186" t="s">
        <v>133</v>
      </c>
      <c r="H384" s="187" t="n">
        <v>405</v>
      </c>
      <c r="I384" s="188"/>
      <c r="J384" s="189" t="n">
        <f aca="false">ROUND(I384*H384,2)</f>
        <v>0</v>
      </c>
      <c r="K384" s="185" t="s">
        <v>134</v>
      </c>
      <c r="L384" s="30"/>
      <c r="M384" s="190"/>
      <c r="N384" s="191" t="s">
        <v>47</v>
      </c>
      <c r="O384" s="31"/>
      <c r="P384" s="192" t="n">
        <f aca="false">O384*H384</f>
        <v>0</v>
      </c>
      <c r="Q384" s="192" t="n">
        <v>0</v>
      </c>
      <c r="R384" s="192" t="n">
        <f aca="false">Q384*H384</f>
        <v>0</v>
      </c>
      <c r="S384" s="192" t="n">
        <v>0</v>
      </c>
      <c r="T384" s="193" t="n">
        <f aca="false">S384*H384</f>
        <v>0</v>
      </c>
      <c r="AR384" s="10" t="s">
        <v>135</v>
      </c>
      <c r="AT384" s="10" t="s">
        <v>130</v>
      </c>
      <c r="AU384" s="10" t="s">
        <v>85</v>
      </c>
      <c r="AY384" s="10" t="s">
        <v>128</v>
      </c>
      <c r="BE384" s="194" t="n">
        <f aca="false">IF(N384="základní",J384,0)</f>
        <v>0</v>
      </c>
      <c r="BF384" s="194" t="n">
        <f aca="false">IF(N384="snížená",J384,0)</f>
        <v>0</v>
      </c>
      <c r="BG384" s="194" t="n">
        <f aca="false">IF(N384="zákl. přenesená",J384,0)</f>
        <v>0</v>
      </c>
      <c r="BH384" s="194" t="n">
        <f aca="false">IF(N384="sníž. přenesená",J384,0)</f>
        <v>0</v>
      </c>
      <c r="BI384" s="194" t="n">
        <f aca="false">IF(N384="nulová",J384,0)</f>
        <v>0</v>
      </c>
      <c r="BJ384" s="10" t="s">
        <v>24</v>
      </c>
      <c r="BK384" s="194" t="n">
        <f aca="false">ROUND(I384*H384,2)</f>
        <v>0</v>
      </c>
      <c r="BL384" s="10" t="s">
        <v>135</v>
      </c>
      <c r="BM384" s="10" t="s">
        <v>505</v>
      </c>
    </row>
    <row r="385" s="29" customFormat="true" ht="13.5" hidden="false" customHeight="false" outlineLevel="0" collapsed="false">
      <c r="B385" s="30"/>
      <c r="D385" s="195" t="s">
        <v>137</v>
      </c>
      <c r="F385" s="196" t="s">
        <v>506</v>
      </c>
      <c r="I385" s="153"/>
      <c r="L385" s="30"/>
      <c r="M385" s="197"/>
      <c r="N385" s="31"/>
      <c r="O385" s="31"/>
      <c r="P385" s="31"/>
      <c r="Q385" s="31"/>
      <c r="R385" s="31"/>
      <c r="S385" s="31"/>
      <c r="T385" s="70"/>
      <c r="AT385" s="10" t="s">
        <v>137</v>
      </c>
      <c r="AU385" s="10" t="s">
        <v>85</v>
      </c>
    </row>
    <row r="386" s="199" customFormat="true" ht="13.5" hidden="false" customHeight="false" outlineLevel="0" collapsed="false">
      <c r="B386" s="200"/>
      <c r="D386" s="201" t="s">
        <v>141</v>
      </c>
      <c r="E386" s="202"/>
      <c r="F386" s="203" t="s">
        <v>501</v>
      </c>
      <c r="H386" s="204" t="n">
        <v>405</v>
      </c>
      <c r="I386" s="205"/>
      <c r="L386" s="200"/>
      <c r="M386" s="206"/>
      <c r="N386" s="207"/>
      <c r="O386" s="207"/>
      <c r="P386" s="207"/>
      <c r="Q386" s="207"/>
      <c r="R386" s="207"/>
      <c r="S386" s="207"/>
      <c r="T386" s="208"/>
      <c r="AT386" s="209" t="s">
        <v>141</v>
      </c>
      <c r="AU386" s="209" t="s">
        <v>85</v>
      </c>
      <c r="AV386" s="199" t="s">
        <v>85</v>
      </c>
      <c r="AW386" s="199" t="s">
        <v>40</v>
      </c>
      <c r="AX386" s="199" t="s">
        <v>24</v>
      </c>
      <c r="AY386" s="209" t="s">
        <v>128</v>
      </c>
    </row>
    <row r="387" s="29" customFormat="true" ht="22.5" hidden="false" customHeight="true" outlineLevel="0" collapsed="false">
      <c r="B387" s="182"/>
      <c r="C387" s="183" t="s">
        <v>507</v>
      </c>
      <c r="D387" s="183" t="s">
        <v>130</v>
      </c>
      <c r="E387" s="184" t="s">
        <v>508</v>
      </c>
      <c r="F387" s="185" t="s">
        <v>509</v>
      </c>
      <c r="G387" s="186" t="s">
        <v>133</v>
      </c>
      <c r="H387" s="187" t="n">
        <v>117.5</v>
      </c>
      <c r="I387" s="188"/>
      <c r="J387" s="189" t="n">
        <f aca="false">ROUND(I387*H387,2)</f>
        <v>0</v>
      </c>
      <c r="K387" s="185" t="s">
        <v>134</v>
      </c>
      <c r="L387" s="30"/>
      <c r="M387" s="190"/>
      <c r="N387" s="191" t="s">
        <v>47</v>
      </c>
      <c r="O387" s="31"/>
      <c r="P387" s="192" t="n">
        <f aca="false">O387*H387</f>
        <v>0</v>
      </c>
      <c r="Q387" s="192" t="n">
        <v>0</v>
      </c>
      <c r="R387" s="192" t="n">
        <f aca="false">Q387*H387</f>
        <v>0</v>
      </c>
      <c r="S387" s="192" t="n">
        <v>0</v>
      </c>
      <c r="T387" s="193" t="n">
        <f aca="false">S387*H387</f>
        <v>0</v>
      </c>
      <c r="AR387" s="10" t="s">
        <v>135</v>
      </c>
      <c r="AT387" s="10" t="s">
        <v>130</v>
      </c>
      <c r="AU387" s="10" t="s">
        <v>85</v>
      </c>
      <c r="AY387" s="10" t="s">
        <v>128</v>
      </c>
      <c r="BE387" s="194" t="n">
        <f aca="false">IF(N387="základní",J387,0)</f>
        <v>0</v>
      </c>
      <c r="BF387" s="194" t="n">
        <f aca="false">IF(N387="snížená",J387,0)</f>
        <v>0</v>
      </c>
      <c r="BG387" s="194" t="n">
        <f aca="false">IF(N387="zákl. přenesená",J387,0)</f>
        <v>0</v>
      </c>
      <c r="BH387" s="194" t="n">
        <f aca="false">IF(N387="sníž. přenesená",J387,0)</f>
        <v>0</v>
      </c>
      <c r="BI387" s="194" t="n">
        <f aca="false">IF(N387="nulová",J387,0)</f>
        <v>0</v>
      </c>
      <c r="BJ387" s="10" t="s">
        <v>24</v>
      </c>
      <c r="BK387" s="194" t="n">
        <f aca="false">ROUND(I387*H387,2)</f>
        <v>0</v>
      </c>
      <c r="BL387" s="10" t="s">
        <v>135</v>
      </c>
      <c r="BM387" s="10" t="s">
        <v>510</v>
      </c>
    </row>
    <row r="388" s="29" customFormat="true" ht="13.5" hidden="false" customHeight="false" outlineLevel="0" collapsed="false">
      <c r="B388" s="30"/>
      <c r="D388" s="195" t="s">
        <v>137</v>
      </c>
      <c r="F388" s="196" t="s">
        <v>511</v>
      </c>
      <c r="I388" s="153"/>
      <c r="L388" s="30"/>
      <c r="M388" s="197"/>
      <c r="N388" s="31"/>
      <c r="O388" s="31"/>
      <c r="P388" s="31"/>
      <c r="Q388" s="31"/>
      <c r="R388" s="31"/>
      <c r="S388" s="31"/>
      <c r="T388" s="70"/>
      <c r="AT388" s="10" t="s">
        <v>137</v>
      </c>
      <c r="AU388" s="10" t="s">
        <v>85</v>
      </c>
    </row>
    <row r="389" s="210" customFormat="true" ht="13.5" hidden="false" customHeight="false" outlineLevel="0" collapsed="false">
      <c r="B389" s="211"/>
      <c r="D389" s="195" t="s">
        <v>141</v>
      </c>
      <c r="E389" s="212"/>
      <c r="F389" s="213" t="s">
        <v>433</v>
      </c>
      <c r="H389" s="212"/>
      <c r="I389" s="214"/>
      <c r="L389" s="211"/>
      <c r="M389" s="215"/>
      <c r="N389" s="216"/>
      <c r="O389" s="216"/>
      <c r="P389" s="216"/>
      <c r="Q389" s="216"/>
      <c r="R389" s="216"/>
      <c r="S389" s="216"/>
      <c r="T389" s="217"/>
      <c r="AT389" s="212" t="s">
        <v>141</v>
      </c>
      <c r="AU389" s="212" t="s">
        <v>85</v>
      </c>
      <c r="AV389" s="210" t="s">
        <v>24</v>
      </c>
      <c r="AW389" s="210" t="s">
        <v>40</v>
      </c>
      <c r="AX389" s="210" t="s">
        <v>76</v>
      </c>
      <c r="AY389" s="212" t="s">
        <v>128</v>
      </c>
    </row>
    <row r="390" s="199" customFormat="true" ht="13.5" hidden="false" customHeight="false" outlineLevel="0" collapsed="false">
      <c r="B390" s="200"/>
      <c r="D390" s="195" t="s">
        <v>141</v>
      </c>
      <c r="E390" s="209"/>
      <c r="F390" s="218" t="s">
        <v>434</v>
      </c>
      <c r="H390" s="219" t="n">
        <v>100</v>
      </c>
      <c r="I390" s="205"/>
      <c r="L390" s="200"/>
      <c r="M390" s="206"/>
      <c r="N390" s="207"/>
      <c r="O390" s="207"/>
      <c r="P390" s="207"/>
      <c r="Q390" s="207"/>
      <c r="R390" s="207"/>
      <c r="S390" s="207"/>
      <c r="T390" s="208"/>
      <c r="AT390" s="209" t="s">
        <v>141</v>
      </c>
      <c r="AU390" s="209" t="s">
        <v>85</v>
      </c>
      <c r="AV390" s="199" t="s">
        <v>85</v>
      </c>
      <c r="AW390" s="199" t="s">
        <v>40</v>
      </c>
      <c r="AX390" s="199" t="s">
        <v>76</v>
      </c>
      <c r="AY390" s="209" t="s">
        <v>128</v>
      </c>
    </row>
    <row r="391" s="199" customFormat="true" ht="13.5" hidden="false" customHeight="false" outlineLevel="0" collapsed="false">
      <c r="B391" s="200"/>
      <c r="D391" s="195" t="s">
        <v>141</v>
      </c>
      <c r="E391" s="209"/>
      <c r="F391" s="218"/>
      <c r="H391" s="219" t="n">
        <v>0</v>
      </c>
      <c r="I391" s="205"/>
      <c r="L391" s="200"/>
      <c r="M391" s="206"/>
      <c r="N391" s="207"/>
      <c r="O391" s="207"/>
      <c r="P391" s="207"/>
      <c r="Q391" s="207"/>
      <c r="R391" s="207"/>
      <c r="S391" s="207"/>
      <c r="T391" s="208"/>
      <c r="AT391" s="209" t="s">
        <v>141</v>
      </c>
      <c r="AU391" s="209" t="s">
        <v>85</v>
      </c>
      <c r="AV391" s="199" t="s">
        <v>85</v>
      </c>
      <c r="AW391" s="199" t="s">
        <v>40</v>
      </c>
      <c r="AX391" s="199" t="s">
        <v>76</v>
      </c>
      <c r="AY391" s="209" t="s">
        <v>128</v>
      </c>
    </row>
    <row r="392" s="210" customFormat="true" ht="13.5" hidden="false" customHeight="false" outlineLevel="0" collapsed="false">
      <c r="B392" s="211"/>
      <c r="D392" s="195" t="s">
        <v>141</v>
      </c>
      <c r="E392" s="212"/>
      <c r="F392" s="213" t="s">
        <v>430</v>
      </c>
      <c r="H392" s="212"/>
      <c r="I392" s="214"/>
      <c r="L392" s="211"/>
      <c r="M392" s="215"/>
      <c r="N392" s="216"/>
      <c r="O392" s="216"/>
      <c r="P392" s="216"/>
      <c r="Q392" s="216"/>
      <c r="R392" s="216"/>
      <c r="S392" s="216"/>
      <c r="T392" s="217"/>
      <c r="AT392" s="212" t="s">
        <v>141</v>
      </c>
      <c r="AU392" s="212" t="s">
        <v>85</v>
      </c>
      <c r="AV392" s="210" t="s">
        <v>24</v>
      </c>
      <c r="AW392" s="210" t="s">
        <v>40</v>
      </c>
      <c r="AX392" s="210" t="s">
        <v>76</v>
      </c>
      <c r="AY392" s="212" t="s">
        <v>128</v>
      </c>
    </row>
    <row r="393" s="199" customFormat="true" ht="13.5" hidden="false" customHeight="false" outlineLevel="0" collapsed="false">
      <c r="B393" s="200"/>
      <c r="D393" s="195" t="s">
        <v>141</v>
      </c>
      <c r="E393" s="209"/>
      <c r="F393" s="218" t="s">
        <v>431</v>
      </c>
      <c r="H393" s="219" t="n">
        <v>5</v>
      </c>
      <c r="I393" s="205"/>
      <c r="L393" s="200"/>
      <c r="M393" s="206"/>
      <c r="N393" s="207"/>
      <c r="O393" s="207"/>
      <c r="P393" s="207"/>
      <c r="Q393" s="207"/>
      <c r="R393" s="207"/>
      <c r="S393" s="207"/>
      <c r="T393" s="208"/>
      <c r="AT393" s="209" t="s">
        <v>141</v>
      </c>
      <c r="AU393" s="209" t="s">
        <v>85</v>
      </c>
      <c r="AV393" s="199" t="s">
        <v>85</v>
      </c>
      <c r="AW393" s="199" t="s">
        <v>40</v>
      </c>
      <c r="AX393" s="199" t="s">
        <v>76</v>
      </c>
      <c r="AY393" s="209" t="s">
        <v>128</v>
      </c>
    </row>
    <row r="394" s="199" customFormat="true" ht="13.5" hidden="false" customHeight="false" outlineLevel="0" collapsed="false">
      <c r="B394" s="200"/>
      <c r="D394" s="195" t="s">
        <v>141</v>
      </c>
      <c r="E394" s="209"/>
      <c r="F394" s="218" t="s">
        <v>432</v>
      </c>
      <c r="H394" s="219" t="n">
        <v>5</v>
      </c>
      <c r="I394" s="205"/>
      <c r="L394" s="200"/>
      <c r="M394" s="206"/>
      <c r="N394" s="207"/>
      <c r="O394" s="207"/>
      <c r="P394" s="207"/>
      <c r="Q394" s="207"/>
      <c r="R394" s="207"/>
      <c r="S394" s="207"/>
      <c r="T394" s="208"/>
      <c r="AT394" s="209" t="s">
        <v>141</v>
      </c>
      <c r="AU394" s="209" t="s">
        <v>85</v>
      </c>
      <c r="AV394" s="199" t="s">
        <v>85</v>
      </c>
      <c r="AW394" s="199" t="s">
        <v>40</v>
      </c>
      <c r="AX394" s="199" t="s">
        <v>76</v>
      </c>
      <c r="AY394" s="209" t="s">
        <v>128</v>
      </c>
    </row>
    <row r="395" s="199" customFormat="true" ht="13.5" hidden="false" customHeight="false" outlineLevel="0" collapsed="false">
      <c r="B395" s="200"/>
      <c r="D395" s="195" t="s">
        <v>141</v>
      </c>
      <c r="E395" s="209"/>
      <c r="F395" s="218"/>
      <c r="H395" s="219" t="n">
        <v>0</v>
      </c>
      <c r="I395" s="205"/>
      <c r="L395" s="200"/>
      <c r="M395" s="206"/>
      <c r="N395" s="207"/>
      <c r="O395" s="207"/>
      <c r="P395" s="207"/>
      <c r="Q395" s="207"/>
      <c r="R395" s="207"/>
      <c r="S395" s="207"/>
      <c r="T395" s="208"/>
      <c r="AT395" s="209" t="s">
        <v>141</v>
      </c>
      <c r="AU395" s="209" t="s">
        <v>85</v>
      </c>
      <c r="AV395" s="199" t="s">
        <v>85</v>
      </c>
      <c r="AW395" s="199" t="s">
        <v>40</v>
      </c>
      <c r="AX395" s="199" t="s">
        <v>76</v>
      </c>
      <c r="AY395" s="209" t="s">
        <v>128</v>
      </c>
    </row>
    <row r="396" s="199" customFormat="true" ht="13.5" hidden="false" customHeight="false" outlineLevel="0" collapsed="false">
      <c r="B396" s="200"/>
      <c r="D396" s="195" t="s">
        <v>141</v>
      </c>
      <c r="E396" s="209"/>
      <c r="F396" s="218" t="s">
        <v>512</v>
      </c>
      <c r="H396" s="219" t="n">
        <v>7.5</v>
      </c>
      <c r="I396" s="205"/>
      <c r="L396" s="200"/>
      <c r="M396" s="206"/>
      <c r="N396" s="207"/>
      <c r="O396" s="207"/>
      <c r="P396" s="207"/>
      <c r="Q396" s="207"/>
      <c r="R396" s="207"/>
      <c r="S396" s="207"/>
      <c r="T396" s="208"/>
      <c r="AT396" s="209" t="s">
        <v>141</v>
      </c>
      <c r="AU396" s="209" t="s">
        <v>85</v>
      </c>
      <c r="AV396" s="199" t="s">
        <v>85</v>
      </c>
      <c r="AW396" s="199" t="s">
        <v>40</v>
      </c>
      <c r="AX396" s="199" t="s">
        <v>76</v>
      </c>
      <c r="AY396" s="209" t="s">
        <v>128</v>
      </c>
    </row>
    <row r="397" s="220" customFormat="true" ht="13.5" hidden="false" customHeight="false" outlineLevel="0" collapsed="false">
      <c r="B397" s="221"/>
      <c r="D397" s="201" t="s">
        <v>141</v>
      </c>
      <c r="E397" s="222"/>
      <c r="F397" s="223" t="s">
        <v>169</v>
      </c>
      <c r="H397" s="224" t="n">
        <v>117.5</v>
      </c>
      <c r="I397" s="225"/>
      <c r="L397" s="221"/>
      <c r="M397" s="226"/>
      <c r="N397" s="227"/>
      <c r="O397" s="227"/>
      <c r="P397" s="227"/>
      <c r="Q397" s="227"/>
      <c r="R397" s="227"/>
      <c r="S397" s="227"/>
      <c r="T397" s="228"/>
      <c r="AT397" s="229" t="s">
        <v>141</v>
      </c>
      <c r="AU397" s="229" t="s">
        <v>85</v>
      </c>
      <c r="AV397" s="220" t="s">
        <v>135</v>
      </c>
      <c r="AW397" s="220" t="s">
        <v>40</v>
      </c>
      <c r="AX397" s="220" t="s">
        <v>24</v>
      </c>
      <c r="AY397" s="229" t="s">
        <v>128</v>
      </c>
    </row>
    <row r="398" s="29" customFormat="true" ht="22.5" hidden="false" customHeight="true" outlineLevel="0" collapsed="false">
      <c r="B398" s="182"/>
      <c r="C398" s="183" t="s">
        <v>513</v>
      </c>
      <c r="D398" s="183" t="s">
        <v>130</v>
      </c>
      <c r="E398" s="184" t="s">
        <v>514</v>
      </c>
      <c r="F398" s="185" t="s">
        <v>515</v>
      </c>
      <c r="G398" s="186" t="s">
        <v>133</v>
      </c>
      <c r="H398" s="187" t="n">
        <v>890</v>
      </c>
      <c r="I398" s="188"/>
      <c r="J398" s="189" t="n">
        <f aca="false">ROUND(I398*H398,2)</f>
        <v>0</v>
      </c>
      <c r="K398" s="185" t="s">
        <v>134</v>
      </c>
      <c r="L398" s="30"/>
      <c r="M398" s="190"/>
      <c r="N398" s="191" t="s">
        <v>47</v>
      </c>
      <c r="O398" s="31"/>
      <c r="P398" s="192" t="n">
        <f aca="false">O398*H398</f>
        <v>0</v>
      </c>
      <c r="Q398" s="192" t="n">
        <v>0</v>
      </c>
      <c r="R398" s="192" t="n">
        <f aca="false">Q398*H398</f>
        <v>0</v>
      </c>
      <c r="S398" s="192" t="n">
        <v>0</v>
      </c>
      <c r="T398" s="193" t="n">
        <f aca="false">S398*H398</f>
        <v>0</v>
      </c>
      <c r="AR398" s="10" t="s">
        <v>135</v>
      </c>
      <c r="AT398" s="10" t="s">
        <v>130</v>
      </c>
      <c r="AU398" s="10" t="s">
        <v>85</v>
      </c>
      <c r="AY398" s="10" t="s">
        <v>128</v>
      </c>
      <c r="BE398" s="194" t="n">
        <f aca="false">IF(N398="základní",J398,0)</f>
        <v>0</v>
      </c>
      <c r="BF398" s="194" t="n">
        <f aca="false">IF(N398="snížená",J398,0)</f>
        <v>0</v>
      </c>
      <c r="BG398" s="194" t="n">
        <f aca="false">IF(N398="zákl. přenesená",J398,0)</f>
        <v>0</v>
      </c>
      <c r="BH398" s="194" t="n">
        <f aca="false">IF(N398="sníž. přenesená",J398,0)</f>
        <v>0</v>
      </c>
      <c r="BI398" s="194" t="n">
        <f aca="false">IF(N398="nulová",J398,0)</f>
        <v>0</v>
      </c>
      <c r="BJ398" s="10" t="s">
        <v>24</v>
      </c>
      <c r="BK398" s="194" t="n">
        <f aca="false">ROUND(I398*H398,2)</f>
        <v>0</v>
      </c>
      <c r="BL398" s="10" t="s">
        <v>135</v>
      </c>
      <c r="BM398" s="10" t="s">
        <v>516</v>
      </c>
    </row>
    <row r="399" s="29" customFormat="true" ht="13.5" hidden="false" customHeight="false" outlineLevel="0" collapsed="false">
      <c r="B399" s="30"/>
      <c r="D399" s="195" t="s">
        <v>137</v>
      </c>
      <c r="F399" s="196" t="s">
        <v>517</v>
      </c>
      <c r="I399" s="153"/>
      <c r="L399" s="30"/>
      <c r="M399" s="197"/>
      <c r="N399" s="31"/>
      <c r="O399" s="31"/>
      <c r="P399" s="31"/>
      <c r="Q399" s="31"/>
      <c r="R399" s="31"/>
      <c r="S399" s="31"/>
      <c r="T399" s="70"/>
      <c r="AT399" s="10" t="s">
        <v>137</v>
      </c>
      <c r="AU399" s="10" t="s">
        <v>85</v>
      </c>
    </row>
    <row r="400" s="210" customFormat="true" ht="13.5" hidden="false" customHeight="false" outlineLevel="0" collapsed="false">
      <c r="B400" s="211"/>
      <c r="D400" s="195" t="s">
        <v>141</v>
      </c>
      <c r="E400" s="212"/>
      <c r="F400" s="213" t="s">
        <v>166</v>
      </c>
      <c r="H400" s="212"/>
      <c r="I400" s="214"/>
      <c r="L400" s="211"/>
      <c r="M400" s="215"/>
      <c r="N400" s="216"/>
      <c r="O400" s="216"/>
      <c r="P400" s="216"/>
      <c r="Q400" s="216"/>
      <c r="R400" s="216"/>
      <c r="S400" s="216"/>
      <c r="T400" s="217"/>
      <c r="AT400" s="212" t="s">
        <v>141</v>
      </c>
      <c r="AU400" s="212" t="s">
        <v>85</v>
      </c>
      <c r="AV400" s="210" t="s">
        <v>24</v>
      </c>
      <c r="AW400" s="210" t="s">
        <v>40</v>
      </c>
      <c r="AX400" s="210" t="s">
        <v>76</v>
      </c>
      <c r="AY400" s="212" t="s">
        <v>128</v>
      </c>
    </row>
    <row r="401" s="199" customFormat="true" ht="13.5" hidden="false" customHeight="false" outlineLevel="0" collapsed="false">
      <c r="B401" s="200"/>
      <c r="D401" s="195" t="s">
        <v>141</v>
      </c>
      <c r="E401" s="209"/>
      <c r="F401" s="218" t="s">
        <v>425</v>
      </c>
      <c r="H401" s="219" t="n">
        <v>360</v>
      </c>
      <c r="I401" s="205"/>
      <c r="L401" s="200"/>
      <c r="M401" s="206"/>
      <c r="N401" s="207"/>
      <c r="O401" s="207"/>
      <c r="P401" s="207"/>
      <c r="Q401" s="207"/>
      <c r="R401" s="207"/>
      <c r="S401" s="207"/>
      <c r="T401" s="208"/>
      <c r="AT401" s="209" t="s">
        <v>141</v>
      </c>
      <c r="AU401" s="209" t="s">
        <v>85</v>
      </c>
      <c r="AV401" s="199" t="s">
        <v>85</v>
      </c>
      <c r="AW401" s="199" t="s">
        <v>40</v>
      </c>
      <c r="AX401" s="199" t="s">
        <v>76</v>
      </c>
      <c r="AY401" s="209" t="s">
        <v>128</v>
      </c>
    </row>
    <row r="402" s="199" customFormat="true" ht="13.5" hidden="false" customHeight="false" outlineLevel="0" collapsed="false">
      <c r="B402" s="200"/>
      <c r="D402" s="195" t="s">
        <v>141</v>
      </c>
      <c r="E402" s="209"/>
      <c r="F402" s="218"/>
      <c r="H402" s="219" t="n">
        <v>0</v>
      </c>
      <c r="I402" s="205"/>
      <c r="L402" s="200"/>
      <c r="M402" s="206"/>
      <c r="N402" s="207"/>
      <c r="O402" s="207"/>
      <c r="P402" s="207"/>
      <c r="Q402" s="207"/>
      <c r="R402" s="207"/>
      <c r="S402" s="207"/>
      <c r="T402" s="208"/>
      <c r="AT402" s="209" t="s">
        <v>141</v>
      </c>
      <c r="AU402" s="209" t="s">
        <v>85</v>
      </c>
      <c r="AV402" s="199" t="s">
        <v>85</v>
      </c>
      <c r="AW402" s="199" t="s">
        <v>40</v>
      </c>
      <c r="AX402" s="199" t="s">
        <v>76</v>
      </c>
      <c r="AY402" s="209" t="s">
        <v>128</v>
      </c>
    </row>
    <row r="403" s="210" customFormat="true" ht="13.5" hidden="false" customHeight="false" outlineLevel="0" collapsed="false">
      <c r="B403" s="211"/>
      <c r="D403" s="195" t="s">
        <v>141</v>
      </c>
      <c r="E403" s="212"/>
      <c r="F403" s="213" t="s">
        <v>426</v>
      </c>
      <c r="H403" s="212"/>
      <c r="I403" s="214"/>
      <c r="L403" s="211"/>
      <c r="M403" s="215"/>
      <c r="N403" s="216"/>
      <c r="O403" s="216"/>
      <c r="P403" s="216"/>
      <c r="Q403" s="216"/>
      <c r="R403" s="216"/>
      <c r="S403" s="216"/>
      <c r="T403" s="217"/>
      <c r="AT403" s="212" t="s">
        <v>141</v>
      </c>
      <c r="AU403" s="212" t="s">
        <v>85</v>
      </c>
      <c r="AV403" s="210" t="s">
        <v>24</v>
      </c>
      <c r="AW403" s="210" t="s">
        <v>40</v>
      </c>
      <c r="AX403" s="210" t="s">
        <v>76</v>
      </c>
      <c r="AY403" s="212" t="s">
        <v>128</v>
      </c>
    </row>
    <row r="404" s="199" customFormat="true" ht="13.5" hidden="false" customHeight="false" outlineLevel="0" collapsed="false">
      <c r="B404" s="200"/>
      <c r="D404" s="195" t="s">
        <v>141</v>
      </c>
      <c r="E404" s="209"/>
      <c r="F404" s="218" t="s">
        <v>427</v>
      </c>
      <c r="H404" s="219" t="n">
        <v>195</v>
      </c>
      <c r="I404" s="205"/>
      <c r="L404" s="200"/>
      <c r="M404" s="206"/>
      <c r="N404" s="207"/>
      <c r="O404" s="207"/>
      <c r="P404" s="207"/>
      <c r="Q404" s="207"/>
      <c r="R404" s="207"/>
      <c r="S404" s="207"/>
      <c r="T404" s="208"/>
      <c r="AT404" s="209" t="s">
        <v>141</v>
      </c>
      <c r="AU404" s="209" t="s">
        <v>85</v>
      </c>
      <c r="AV404" s="199" t="s">
        <v>85</v>
      </c>
      <c r="AW404" s="199" t="s">
        <v>40</v>
      </c>
      <c r="AX404" s="199" t="s">
        <v>76</v>
      </c>
      <c r="AY404" s="209" t="s">
        <v>128</v>
      </c>
    </row>
    <row r="405" s="199" customFormat="true" ht="13.5" hidden="false" customHeight="false" outlineLevel="0" collapsed="false">
      <c r="B405" s="200"/>
      <c r="D405" s="195" t="s">
        <v>141</v>
      </c>
      <c r="E405" s="209"/>
      <c r="F405" s="218"/>
      <c r="H405" s="219" t="n">
        <v>0</v>
      </c>
      <c r="I405" s="205"/>
      <c r="L405" s="200"/>
      <c r="M405" s="206"/>
      <c r="N405" s="207"/>
      <c r="O405" s="207"/>
      <c r="P405" s="207"/>
      <c r="Q405" s="207"/>
      <c r="R405" s="207"/>
      <c r="S405" s="207"/>
      <c r="T405" s="208"/>
      <c r="AT405" s="209" t="s">
        <v>141</v>
      </c>
      <c r="AU405" s="209" t="s">
        <v>85</v>
      </c>
      <c r="AV405" s="199" t="s">
        <v>85</v>
      </c>
      <c r="AW405" s="199" t="s">
        <v>40</v>
      </c>
      <c r="AX405" s="199" t="s">
        <v>76</v>
      </c>
      <c r="AY405" s="209" t="s">
        <v>128</v>
      </c>
    </row>
    <row r="406" s="210" customFormat="true" ht="13.5" hidden="false" customHeight="false" outlineLevel="0" collapsed="false">
      <c r="B406" s="211"/>
      <c r="D406" s="195" t="s">
        <v>141</v>
      </c>
      <c r="E406" s="212"/>
      <c r="F406" s="213" t="s">
        <v>428</v>
      </c>
      <c r="H406" s="212"/>
      <c r="I406" s="214"/>
      <c r="L406" s="211"/>
      <c r="M406" s="215"/>
      <c r="N406" s="216"/>
      <c r="O406" s="216"/>
      <c r="P406" s="216"/>
      <c r="Q406" s="216"/>
      <c r="R406" s="216"/>
      <c r="S406" s="216"/>
      <c r="T406" s="217"/>
      <c r="AT406" s="212" t="s">
        <v>141</v>
      </c>
      <c r="AU406" s="212" t="s">
        <v>85</v>
      </c>
      <c r="AV406" s="210" t="s">
        <v>24</v>
      </c>
      <c r="AW406" s="210" t="s">
        <v>40</v>
      </c>
      <c r="AX406" s="210" t="s">
        <v>76</v>
      </c>
      <c r="AY406" s="212" t="s">
        <v>128</v>
      </c>
    </row>
    <row r="407" s="199" customFormat="true" ht="13.5" hidden="false" customHeight="false" outlineLevel="0" collapsed="false">
      <c r="B407" s="200"/>
      <c r="D407" s="195" t="s">
        <v>141</v>
      </c>
      <c r="E407" s="209"/>
      <c r="F407" s="218" t="s">
        <v>429</v>
      </c>
      <c r="H407" s="219" t="n">
        <v>275</v>
      </c>
      <c r="I407" s="205"/>
      <c r="L407" s="200"/>
      <c r="M407" s="206"/>
      <c r="N407" s="207"/>
      <c r="O407" s="207"/>
      <c r="P407" s="207"/>
      <c r="Q407" s="207"/>
      <c r="R407" s="207"/>
      <c r="S407" s="207"/>
      <c r="T407" s="208"/>
      <c r="AT407" s="209" t="s">
        <v>141</v>
      </c>
      <c r="AU407" s="209" t="s">
        <v>85</v>
      </c>
      <c r="AV407" s="199" t="s">
        <v>85</v>
      </c>
      <c r="AW407" s="199" t="s">
        <v>40</v>
      </c>
      <c r="AX407" s="199" t="s">
        <v>76</v>
      </c>
      <c r="AY407" s="209" t="s">
        <v>128</v>
      </c>
    </row>
    <row r="408" s="199" customFormat="true" ht="13.5" hidden="false" customHeight="false" outlineLevel="0" collapsed="false">
      <c r="B408" s="200"/>
      <c r="D408" s="195" t="s">
        <v>141</v>
      </c>
      <c r="E408" s="209"/>
      <c r="F408" s="218"/>
      <c r="H408" s="219" t="n">
        <v>0</v>
      </c>
      <c r="I408" s="205"/>
      <c r="L408" s="200"/>
      <c r="M408" s="206"/>
      <c r="N408" s="207"/>
      <c r="O408" s="207"/>
      <c r="P408" s="207"/>
      <c r="Q408" s="207"/>
      <c r="R408" s="207"/>
      <c r="S408" s="207"/>
      <c r="T408" s="208"/>
      <c r="AT408" s="209" t="s">
        <v>141</v>
      </c>
      <c r="AU408" s="209" t="s">
        <v>85</v>
      </c>
      <c r="AV408" s="199" t="s">
        <v>85</v>
      </c>
      <c r="AW408" s="199" t="s">
        <v>40</v>
      </c>
      <c r="AX408" s="199" t="s">
        <v>76</v>
      </c>
      <c r="AY408" s="209" t="s">
        <v>128</v>
      </c>
    </row>
    <row r="409" s="210" customFormat="true" ht="13.5" hidden="false" customHeight="false" outlineLevel="0" collapsed="false">
      <c r="B409" s="211"/>
      <c r="D409" s="195" t="s">
        <v>141</v>
      </c>
      <c r="E409" s="212"/>
      <c r="F409" s="213" t="s">
        <v>433</v>
      </c>
      <c r="H409" s="212"/>
      <c r="I409" s="214"/>
      <c r="L409" s="211"/>
      <c r="M409" s="215"/>
      <c r="N409" s="216"/>
      <c r="O409" s="216"/>
      <c r="P409" s="216"/>
      <c r="Q409" s="216"/>
      <c r="R409" s="216"/>
      <c r="S409" s="216"/>
      <c r="T409" s="217"/>
      <c r="AT409" s="212" t="s">
        <v>141</v>
      </c>
      <c r="AU409" s="212" t="s">
        <v>85</v>
      </c>
      <c r="AV409" s="210" t="s">
        <v>24</v>
      </c>
      <c r="AW409" s="210" t="s">
        <v>40</v>
      </c>
      <c r="AX409" s="210" t="s">
        <v>76</v>
      </c>
      <c r="AY409" s="212" t="s">
        <v>128</v>
      </c>
    </row>
    <row r="410" s="199" customFormat="true" ht="13.5" hidden="false" customHeight="false" outlineLevel="0" collapsed="false">
      <c r="B410" s="200"/>
      <c r="D410" s="195" t="s">
        <v>141</v>
      </c>
      <c r="E410" s="209"/>
      <c r="F410" s="218" t="s">
        <v>435</v>
      </c>
      <c r="H410" s="219" t="n">
        <v>60</v>
      </c>
      <c r="I410" s="205"/>
      <c r="L410" s="200"/>
      <c r="M410" s="206"/>
      <c r="N410" s="207"/>
      <c r="O410" s="207"/>
      <c r="P410" s="207"/>
      <c r="Q410" s="207"/>
      <c r="R410" s="207"/>
      <c r="S410" s="207"/>
      <c r="T410" s="208"/>
      <c r="AT410" s="209" t="s">
        <v>141</v>
      </c>
      <c r="AU410" s="209" t="s">
        <v>85</v>
      </c>
      <c r="AV410" s="199" t="s">
        <v>85</v>
      </c>
      <c r="AW410" s="199" t="s">
        <v>40</v>
      </c>
      <c r="AX410" s="199" t="s">
        <v>76</v>
      </c>
      <c r="AY410" s="209" t="s">
        <v>128</v>
      </c>
    </row>
    <row r="411" s="220" customFormat="true" ht="13.5" hidden="false" customHeight="false" outlineLevel="0" collapsed="false">
      <c r="B411" s="221"/>
      <c r="D411" s="201" t="s">
        <v>141</v>
      </c>
      <c r="E411" s="222"/>
      <c r="F411" s="223" t="s">
        <v>169</v>
      </c>
      <c r="H411" s="224" t="n">
        <v>890</v>
      </c>
      <c r="I411" s="225"/>
      <c r="L411" s="221"/>
      <c r="M411" s="226"/>
      <c r="N411" s="227"/>
      <c r="O411" s="227"/>
      <c r="P411" s="227"/>
      <c r="Q411" s="227"/>
      <c r="R411" s="227"/>
      <c r="S411" s="227"/>
      <c r="T411" s="228"/>
      <c r="AT411" s="229" t="s">
        <v>141</v>
      </c>
      <c r="AU411" s="229" t="s">
        <v>85</v>
      </c>
      <c r="AV411" s="220" t="s">
        <v>135</v>
      </c>
      <c r="AW411" s="220" t="s">
        <v>40</v>
      </c>
      <c r="AX411" s="220" t="s">
        <v>24</v>
      </c>
      <c r="AY411" s="229" t="s">
        <v>128</v>
      </c>
    </row>
    <row r="412" s="29" customFormat="true" ht="22.5" hidden="false" customHeight="true" outlineLevel="0" collapsed="false">
      <c r="B412" s="182"/>
      <c r="C412" s="183" t="s">
        <v>518</v>
      </c>
      <c r="D412" s="183" t="s">
        <v>130</v>
      </c>
      <c r="E412" s="184" t="s">
        <v>519</v>
      </c>
      <c r="F412" s="185" t="s">
        <v>520</v>
      </c>
      <c r="G412" s="186" t="s">
        <v>133</v>
      </c>
      <c r="H412" s="187" t="n">
        <v>356</v>
      </c>
      <c r="I412" s="188"/>
      <c r="J412" s="189" t="n">
        <f aca="false">ROUND(I412*H412,2)</f>
        <v>0</v>
      </c>
      <c r="K412" s="185" t="s">
        <v>134</v>
      </c>
      <c r="L412" s="30"/>
      <c r="M412" s="190"/>
      <c r="N412" s="191" t="s">
        <v>47</v>
      </c>
      <c r="O412" s="31"/>
      <c r="P412" s="192" t="n">
        <f aca="false">O412*H412</f>
        <v>0</v>
      </c>
      <c r="Q412" s="192" t="n">
        <v>0</v>
      </c>
      <c r="R412" s="192" t="n">
        <f aca="false">Q412*H412</f>
        <v>0</v>
      </c>
      <c r="S412" s="192" t="n">
        <v>0</v>
      </c>
      <c r="T412" s="193" t="n">
        <f aca="false">S412*H412</f>
        <v>0</v>
      </c>
      <c r="AR412" s="10" t="s">
        <v>135</v>
      </c>
      <c r="AT412" s="10" t="s">
        <v>130</v>
      </c>
      <c r="AU412" s="10" t="s">
        <v>85</v>
      </c>
      <c r="AY412" s="10" t="s">
        <v>128</v>
      </c>
      <c r="BE412" s="194" t="n">
        <f aca="false">IF(N412="základní",J412,0)</f>
        <v>0</v>
      </c>
      <c r="BF412" s="194" t="n">
        <f aca="false">IF(N412="snížená",J412,0)</f>
        <v>0</v>
      </c>
      <c r="BG412" s="194" t="n">
        <f aca="false">IF(N412="zákl. přenesená",J412,0)</f>
        <v>0</v>
      </c>
      <c r="BH412" s="194" t="n">
        <f aca="false">IF(N412="sníž. přenesená",J412,0)</f>
        <v>0</v>
      </c>
      <c r="BI412" s="194" t="n">
        <f aca="false">IF(N412="nulová",J412,0)</f>
        <v>0</v>
      </c>
      <c r="BJ412" s="10" t="s">
        <v>24</v>
      </c>
      <c r="BK412" s="194" t="n">
        <f aca="false">ROUND(I412*H412,2)</f>
        <v>0</v>
      </c>
      <c r="BL412" s="10" t="s">
        <v>135</v>
      </c>
      <c r="BM412" s="10" t="s">
        <v>521</v>
      </c>
    </row>
    <row r="413" s="29" customFormat="true" ht="13.5" hidden="false" customHeight="false" outlineLevel="0" collapsed="false">
      <c r="B413" s="30"/>
      <c r="D413" s="195" t="s">
        <v>137</v>
      </c>
      <c r="F413" s="196" t="s">
        <v>522</v>
      </c>
      <c r="I413" s="153"/>
      <c r="L413" s="30"/>
      <c r="M413" s="197"/>
      <c r="N413" s="31"/>
      <c r="O413" s="31"/>
      <c r="P413" s="31"/>
      <c r="Q413" s="31"/>
      <c r="R413" s="31"/>
      <c r="S413" s="31"/>
      <c r="T413" s="70"/>
      <c r="AT413" s="10" t="s">
        <v>137</v>
      </c>
      <c r="AU413" s="10" t="s">
        <v>85</v>
      </c>
    </row>
    <row r="414" s="210" customFormat="true" ht="13.5" hidden="false" customHeight="false" outlineLevel="0" collapsed="false">
      <c r="B414" s="211"/>
      <c r="D414" s="195" t="s">
        <v>141</v>
      </c>
      <c r="E414" s="212"/>
      <c r="F414" s="213" t="s">
        <v>433</v>
      </c>
      <c r="H414" s="212"/>
      <c r="I414" s="214"/>
      <c r="L414" s="211"/>
      <c r="M414" s="215"/>
      <c r="N414" s="216"/>
      <c r="O414" s="216"/>
      <c r="P414" s="216"/>
      <c r="Q414" s="216"/>
      <c r="R414" s="216"/>
      <c r="S414" s="216"/>
      <c r="T414" s="217"/>
      <c r="AT414" s="212" t="s">
        <v>141</v>
      </c>
      <c r="AU414" s="212" t="s">
        <v>85</v>
      </c>
      <c r="AV414" s="210" t="s">
        <v>24</v>
      </c>
      <c r="AW414" s="210" t="s">
        <v>40</v>
      </c>
      <c r="AX414" s="210" t="s">
        <v>76</v>
      </c>
      <c r="AY414" s="212" t="s">
        <v>128</v>
      </c>
    </row>
    <row r="415" s="199" customFormat="true" ht="13.5" hidden="false" customHeight="false" outlineLevel="0" collapsed="false">
      <c r="B415" s="200"/>
      <c r="D415" s="195" t="s">
        <v>141</v>
      </c>
      <c r="E415" s="209"/>
      <c r="F415" s="218" t="s">
        <v>436</v>
      </c>
      <c r="H415" s="219" t="n">
        <v>330</v>
      </c>
      <c r="I415" s="205"/>
      <c r="L415" s="200"/>
      <c r="M415" s="206"/>
      <c r="N415" s="207"/>
      <c r="O415" s="207"/>
      <c r="P415" s="207"/>
      <c r="Q415" s="207"/>
      <c r="R415" s="207"/>
      <c r="S415" s="207"/>
      <c r="T415" s="208"/>
      <c r="AT415" s="209" t="s">
        <v>141</v>
      </c>
      <c r="AU415" s="209" t="s">
        <v>85</v>
      </c>
      <c r="AV415" s="199" t="s">
        <v>85</v>
      </c>
      <c r="AW415" s="199" t="s">
        <v>40</v>
      </c>
      <c r="AX415" s="199" t="s">
        <v>76</v>
      </c>
      <c r="AY415" s="209" t="s">
        <v>128</v>
      </c>
    </row>
    <row r="416" s="199" customFormat="true" ht="13.5" hidden="false" customHeight="false" outlineLevel="0" collapsed="false">
      <c r="B416" s="200"/>
      <c r="D416" s="195" t="s">
        <v>141</v>
      </c>
      <c r="E416" s="209"/>
      <c r="F416" s="218"/>
      <c r="H416" s="219" t="n">
        <v>0</v>
      </c>
      <c r="I416" s="205"/>
      <c r="L416" s="200"/>
      <c r="M416" s="206"/>
      <c r="N416" s="207"/>
      <c r="O416" s="207"/>
      <c r="P416" s="207"/>
      <c r="Q416" s="207"/>
      <c r="R416" s="207"/>
      <c r="S416" s="207"/>
      <c r="T416" s="208"/>
      <c r="AT416" s="209" t="s">
        <v>141</v>
      </c>
      <c r="AU416" s="209" t="s">
        <v>85</v>
      </c>
      <c r="AV416" s="199" t="s">
        <v>85</v>
      </c>
      <c r="AW416" s="199" t="s">
        <v>40</v>
      </c>
      <c r="AX416" s="199" t="s">
        <v>76</v>
      </c>
      <c r="AY416" s="209" t="s">
        <v>128</v>
      </c>
    </row>
    <row r="417" s="210" customFormat="true" ht="13.5" hidden="false" customHeight="false" outlineLevel="0" collapsed="false">
      <c r="B417" s="211"/>
      <c r="D417" s="195" t="s">
        <v>141</v>
      </c>
      <c r="E417" s="212"/>
      <c r="F417" s="213" t="s">
        <v>430</v>
      </c>
      <c r="H417" s="212"/>
      <c r="I417" s="214"/>
      <c r="L417" s="211"/>
      <c r="M417" s="215"/>
      <c r="N417" s="216"/>
      <c r="O417" s="216"/>
      <c r="P417" s="216"/>
      <c r="Q417" s="216"/>
      <c r="R417" s="216"/>
      <c r="S417" s="216"/>
      <c r="T417" s="217"/>
      <c r="AT417" s="212" t="s">
        <v>141</v>
      </c>
      <c r="AU417" s="212" t="s">
        <v>85</v>
      </c>
      <c r="AV417" s="210" t="s">
        <v>24</v>
      </c>
      <c r="AW417" s="210" t="s">
        <v>40</v>
      </c>
      <c r="AX417" s="210" t="s">
        <v>76</v>
      </c>
      <c r="AY417" s="212" t="s">
        <v>128</v>
      </c>
    </row>
    <row r="418" s="199" customFormat="true" ht="13.5" hidden="false" customHeight="false" outlineLevel="0" collapsed="false">
      <c r="B418" s="200"/>
      <c r="D418" s="195" t="s">
        <v>141</v>
      </c>
      <c r="E418" s="209"/>
      <c r="F418" s="218" t="s">
        <v>431</v>
      </c>
      <c r="H418" s="219" t="n">
        <v>5</v>
      </c>
      <c r="I418" s="205"/>
      <c r="L418" s="200"/>
      <c r="M418" s="206"/>
      <c r="N418" s="207"/>
      <c r="O418" s="207"/>
      <c r="P418" s="207"/>
      <c r="Q418" s="207"/>
      <c r="R418" s="207"/>
      <c r="S418" s="207"/>
      <c r="T418" s="208"/>
      <c r="AT418" s="209" t="s">
        <v>141</v>
      </c>
      <c r="AU418" s="209" t="s">
        <v>85</v>
      </c>
      <c r="AV418" s="199" t="s">
        <v>85</v>
      </c>
      <c r="AW418" s="199" t="s">
        <v>40</v>
      </c>
      <c r="AX418" s="199" t="s">
        <v>76</v>
      </c>
      <c r="AY418" s="209" t="s">
        <v>128</v>
      </c>
    </row>
    <row r="419" s="199" customFormat="true" ht="13.5" hidden="false" customHeight="false" outlineLevel="0" collapsed="false">
      <c r="B419" s="200"/>
      <c r="D419" s="195" t="s">
        <v>141</v>
      </c>
      <c r="E419" s="209"/>
      <c r="F419" s="218" t="s">
        <v>432</v>
      </c>
      <c r="H419" s="219" t="n">
        <v>5</v>
      </c>
      <c r="I419" s="205"/>
      <c r="L419" s="200"/>
      <c r="M419" s="206"/>
      <c r="N419" s="207"/>
      <c r="O419" s="207"/>
      <c r="P419" s="207"/>
      <c r="Q419" s="207"/>
      <c r="R419" s="207"/>
      <c r="S419" s="207"/>
      <c r="T419" s="208"/>
      <c r="AT419" s="209" t="s">
        <v>141</v>
      </c>
      <c r="AU419" s="209" t="s">
        <v>85</v>
      </c>
      <c r="AV419" s="199" t="s">
        <v>85</v>
      </c>
      <c r="AW419" s="199" t="s">
        <v>40</v>
      </c>
      <c r="AX419" s="199" t="s">
        <v>76</v>
      </c>
      <c r="AY419" s="209" t="s">
        <v>128</v>
      </c>
    </row>
    <row r="420" s="199" customFormat="true" ht="13.5" hidden="false" customHeight="false" outlineLevel="0" collapsed="false">
      <c r="B420" s="200"/>
      <c r="D420" s="195" t="s">
        <v>141</v>
      </c>
      <c r="E420" s="209"/>
      <c r="F420" s="218"/>
      <c r="H420" s="219" t="n">
        <v>0</v>
      </c>
      <c r="I420" s="205"/>
      <c r="L420" s="200"/>
      <c r="M420" s="206"/>
      <c r="N420" s="207"/>
      <c r="O420" s="207"/>
      <c r="P420" s="207"/>
      <c r="Q420" s="207"/>
      <c r="R420" s="207"/>
      <c r="S420" s="207"/>
      <c r="T420" s="208"/>
      <c r="AT420" s="209" t="s">
        <v>141</v>
      </c>
      <c r="AU420" s="209" t="s">
        <v>85</v>
      </c>
      <c r="AV420" s="199" t="s">
        <v>85</v>
      </c>
      <c r="AW420" s="199" t="s">
        <v>40</v>
      </c>
      <c r="AX420" s="199" t="s">
        <v>76</v>
      </c>
      <c r="AY420" s="209" t="s">
        <v>128</v>
      </c>
    </row>
    <row r="421" s="199" customFormat="true" ht="13.5" hidden="false" customHeight="false" outlineLevel="0" collapsed="false">
      <c r="B421" s="200"/>
      <c r="D421" s="195" t="s">
        <v>141</v>
      </c>
      <c r="E421" s="209"/>
      <c r="F421" s="218" t="s">
        <v>523</v>
      </c>
      <c r="H421" s="219" t="n">
        <v>16</v>
      </c>
      <c r="I421" s="205"/>
      <c r="L421" s="200"/>
      <c r="M421" s="206"/>
      <c r="N421" s="207"/>
      <c r="O421" s="207"/>
      <c r="P421" s="207"/>
      <c r="Q421" s="207"/>
      <c r="R421" s="207"/>
      <c r="S421" s="207"/>
      <c r="T421" s="208"/>
      <c r="AT421" s="209" t="s">
        <v>141</v>
      </c>
      <c r="AU421" s="209" t="s">
        <v>85</v>
      </c>
      <c r="AV421" s="199" t="s">
        <v>85</v>
      </c>
      <c r="AW421" s="199" t="s">
        <v>40</v>
      </c>
      <c r="AX421" s="199" t="s">
        <v>76</v>
      </c>
      <c r="AY421" s="209" t="s">
        <v>128</v>
      </c>
    </row>
    <row r="422" s="220" customFormat="true" ht="13.5" hidden="false" customHeight="false" outlineLevel="0" collapsed="false">
      <c r="B422" s="221"/>
      <c r="D422" s="201" t="s">
        <v>141</v>
      </c>
      <c r="E422" s="222"/>
      <c r="F422" s="223" t="s">
        <v>169</v>
      </c>
      <c r="H422" s="224" t="n">
        <v>356</v>
      </c>
      <c r="I422" s="225"/>
      <c r="L422" s="221"/>
      <c r="M422" s="226"/>
      <c r="N422" s="227"/>
      <c r="O422" s="227"/>
      <c r="P422" s="227"/>
      <c r="Q422" s="227"/>
      <c r="R422" s="227"/>
      <c r="S422" s="227"/>
      <c r="T422" s="228"/>
      <c r="AT422" s="229" t="s">
        <v>141</v>
      </c>
      <c r="AU422" s="229" t="s">
        <v>85</v>
      </c>
      <c r="AV422" s="220" t="s">
        <v>135</v>
      </c>
      <c r="AW422" s="220" t="s">
        <v>40</v>
      </c>
      <c r="AX422" s="220" t="s">
        <v>24</v>
      </c>
      <c r="AY422" s="229" t="s">
        <v>128</v>
      </c>
    </row>
    <row r="423" s="29" customFormat="true" ht="22.5" hidden="false" customHeight="true" outlineLevel="0" collapsed="false">
      <c r="B423" s="182"/>
      <c r="C423" s="183" t="s">
        <v>524</v>
      </c>
      <c r="D423" s="183" t="s">
        <v>130</v>
      </c>
      <c r="E423" s="184" t="s">
        <v>525</v>
      </c>
      <c r="F423" s="185" t="s">
        <v>526</v>
      </c>
      <c r="G423" s="186" t="s">
        <v>133</v>
      </c>
      <c r="H423" s="187" t="n">
        <v>830</v>
      </c>
      <c r="I423" s="188"/>
      <c r="J423" s="189" t="n">
        <f aca="false">ROUND(I423*H423,2)</f>
        <v>0</v>
      </c>
      <c r="K423" s="185" t="s">
        <v>134</v>
      </c>
      <c r="L423" s="30"/>
      <c r="M423" s="190"/>
      <c r="N423" s="191" t="s">
        <v>47</v>
      </c>
      <c r="O423" s="31"/>
      <c r="P423" s="192" t="n">
        <f aca="false">O423*H423</f>
        <v>0</v>
      </c>
      <c r="Q423" s="192" t="n">
        <v>0</v>
      </c>
      <c r="R423" s="192" t="n">
        <f aca="false">Q423*H423</f>
        <v>0</v>
      </c>
      <c r="S423" s="192" t="n">
        <v>0</v>
      </c>
      <c r="T423" s="193" t="n">
        <f aca="false">S423*H423</f>
        <v>0</v>
      </c>
      <c r="AR423" s="10" t="s">
        <v>135</v>
      </c>
      <c r="AT423" s="10" t="s">
        <v>130</v>
      </c>
      <c r="AU423" s="10" t="s">
        <v>85</v>
      </c>
      <c r="AY423" s="10" t="s">
        <v>128</v>
      </c>
      <c r="BE423" s="194" t="n">
        <f aca="false">IF(N423="základní",J423,0)</f>
        <v>0</v>
      </c>
      <c r="BF423" s="194" t="n">
        <f aca="false">IF(N423="snížená",J423,0)</f>
        <v>0</v>
      </c>
      <c r="BG423" s="194" t="n">
        <f aca="false">IF(N423="zákl. přenesená",J423,0)</f>
        <v>0</v>
      </c>
      <c r="BH423" s="194" t="n">
        <f aca="false">IF(N423="sníž. přenesená",J423,0)</f>
        <v>0</v>
      </c>
      <c r="BI423" s="194" t="n">
        <f aca="false">IF(N423="nulová",J423,0)</f>
        <v>0</v>
      </c>
      <c r="BJ423" s="10" t="s">
        <v>24</v>
      </c>
      <c r="BK423" s="194" t="n">
        <f aca="false">ROUND(I423*H423,2)</f>
        <v>0</v>
      </c>
      <c r="BL423" s="10" t="s">
        <v>135</v>
      </c>
      <c r="BM423" s="10" t="s">
        <v>527</v>
      </c>
    </row>
    <row r="424" s="29" customFormat="true" ht="27" hidden="false" customHeight="false" outlineLevel="0" collapsed="false">
      <c r="B424" s="30"/>
      <c r="D424" s="195" t="s">
        <v>137</v>
      </c>
      <c r="F424" s="196" t="s">
        <v>528</v>
      </c>
      <c r="I424" s="153"/>
      <c r="L424" s="30"/>
      <c r="M424" s="197"/>
      <c r="N424" s="31"/>
      <c r="O424" s="31"/>
      <c r="P424" s="31"/>
      <c r="Q424" s="31"/>
      <c r="R424" s="31"/>
      <c r="S424" s="31"/>
      <c r="T424" s="70"/>
      <c r="AT424" s="10" t="s">
        <v>137</v>
      </c>
      <c r="AU424" s="10" t="s">
        <v>85</v>
      </c>
    </row>
    <row r="425" s="29" customFormat="true" ht="54" hidden="false" customHeight="false" outlineLevel="0" collapsed="false">
      <c r="B425" s="30"/>
      <c r="D425" s="195" t="s">
        <v>139</v>
      </c>
      <c r="F425" s="198" t="s">
        <v>529</v>
      </c>
      <c r="I425" s="153"/>
      <c r="L425" s="30"/>
      <c r="M425" s="197"/>
      <c r="N425" s="31"/>
      <c r="O425" s="31"/>
      <c r="P425" s="31"/>
      <c r="Q425" s="31"/>
      <c r="R425" s="31"/>
      <c r="S425" s="31"/>
      <c r="T425" s="70"/>
      <c r="AT425" s="10" t="s">
        <v>139</v>
      </c>
      <c r="AU425" s="10" t="s">
        <v>85</v>
      </c>
    </row>
    <row r="426" s="210" customFormat="true" ht="13.5" hidden="false" customHeight="false" outlineLevel="0" collapsed="false">
      <c r="B426" s="211"/>
      <c r="D426" s="195" t="s">
        <v>141</v>
      </c>
      <c r="E426" s="212"/>
      <c r="F426" s="213" t="s">
        <v>166</v>
      </c>
      <c r="H426" s="212"/>
      <c r="I426" s="214"/>
      <c r="L426" s="211"/>
      <c r="M426" s="215"/>
      <c r="N426" s="216"/>
      <c r="O426" s="216"/>
      <c r="P426" s="216"/>
      <c r="Q426" s="216"/>
      <c r="R426" s="216"/>
      <c r="S426" s="216"/>
      <c r="T426" s="217"/>
      <c r="AT426" s="212" t="s">
        <v>141</v>
      </c>
      <c r="AU426" s="212" t="s">
        <v>85</v>
      </c>
      <c r="AV426" s="210" t="s">
        <v>24</v>
      </c>
      <c r="AW426" s="210" t="s">
        <v>40</v>
      </c>
      <c r="AX426" s="210" t="s">
        <v>76</v>
      </c>
      <c r="AY426" s="212" t="s">
        <v>128</v>
      </c>
    </row>
    <row r="427" s="199" customFormat="true" ht="13.5" hidden="false" customHeight="false" outlineLevel="0" collapsed="false">
      <c r="B427" s="200"/>
      <c r="D427" s="195" t="s">
        <v>141</v>
      </c>
      <c r="E427" s="209"/>
      <c r="F427" s="218" t="s">
        <v>425</v>
      </c>
      <c r="H427" s="219" t="n">
        <v>360</v>
      </c>
      <c r="I427" s="205"/>
      <c r="L427" s="200"/>
      <c r="M427" s="206"/>
      <c r="N427" s="207"/>
      <c r="O427" s="207"/>
      <c r="P427" s="207"/>
      <c r="Q427" s="207"/>
      <c r="R427" s="207"/>
      <c r="S427" s="207"/>
      <c r="T427" s="208"/>
      <c r="AT427" s="209" t="s">
        <v>141</v>
      </c>
      <c r="AU427" s="209" t="s">
        <v>85</v>
      </c>
      <c r="AV427" s="199" t="s">
        <v>85</v>
      </c>
      <c r="AW427" s="199" t="s">
        <v>40</v>
      </c>
      <c r="AX427" s="199" t="s">
        <v>76</v>
      </c>
      <c r="AY427" s="209" t="s">
        <v>128</v>
      </c>
    </row>
    <row r="428" s="199" customFormat="true" ht="13.5" hidden="false" customHeight="false" outlineLevel="0" collapsed="false">
      <c r="B428" s="200"/>
      <c r="D428" s="195" t="s">
        <v>141</v>
      </c>
      <c r="E428" s="209"/>
      <c r="F428" s="218"/>
      <c r="H428" s="219" t="n">
        <v>0</v>
      </c>
      <c r="I428" s="205"/>
      <c r="L428" s="200"/>
      <c r="M428" s="206"/>
      <c r="N428" s="207"/>
      <c r="O428" s="207"/>
      <c r="P428" s="207"/>
      <c r="Q428" s="207"/>
      <c r="R428" s="207"/>
      <c r="S428" s="207"/>
      <c r="T428" s="208"/>
      <c r="AT428" s="209" t="s">
        <v>141</v>
      </c>
      <c r="AU428" s="209" t="s">
        <v>85</v>
      </c>
      <c r="AV428" s="199" t="s">
        <v>85</v>
      </c>
      <c r="AW428" s="199" t="s">
        <v>40</v>
      </c>
      <c r="AX428" s="199" t="s">
        <v>76</v>
      </c>
      <c r="AY428" s="209" t="s">
        <v>128</v>
      </c>
    </row>
    <row r="429" s="210" customFormat="true" ht="13.5" hidden="false" customHeight="false" outlineLevel="0" collapsed="false">
      <c r="B429" s="211"/>
      <c r="D429" s="195" t="s">
        <v>141</v>
      </c>
      <c r="E429" s="212"/>
      <c r="F429" s="213" t="s">
        <v>426</v>
      </c>
      <c r="H429" s="212"/>
      <c r="I429" s="214"/>
      <c r="L429" s="211"/>
      <c r="M429" s="215"/>
      <c r="N429" s="216"/>
      <c r="O429" s="216"/>
      <c r="P429" s="216"/>
      <c r="Q429" s="216"/>
      <c r="R429" s="216"/>
      <c r="S429" s="216"/>
      <c r="T429" s="217"/>
      <c r="AT429" s="212" t="s">
        <v>141</v>
      </c>
      <c r="AU429" s="212" t="s">
        <v>85</v>
      </c>
      <c r="AV429" s="210" t="s">
        <v>24</v>
      </c>
      <c r="AW429" s="210" t="s">
        <v>40</v>
      </c>
      <c r="AX429" s="210" t="s">
        <v>76</v>
      </c>
      <c r="AY429" s="212" t="s">
        <v>128</v>
      </c>
    </row>
    <row r="430" s="199" customFormat="true" ht="13.5" hidden="false" customHeight="false" outlineLevel="0" collapsed="false">
      <c r="B430" s="200"/>
      <c r="D430" s="195" t="s">
        <v>141</v>
      </c>
      <c r="E430" s="209"/>
      <c r="F430" s="218" t="s">
        <v>427</v>
      </c>
      <c r="H430" s="219" t="n">
        <v>195</v>
      </c>
      <c r="I430" s="205"/>
      <c r="L430" s="200"/>
      <c r="M430" s="206"/>
      <c r="N430" s="207"/>
      <c r="O430" s="207"/>
      <c r="P430" s="207"/>
      <c r="Q430" s="207"/>
      <c r="R430" s="207"/>
      <c r="S430" s="207"/>
      <c r="T430" s="208"/>
      <c r="AT430" s="209" t="s">
        <v>141</v>
      </c>
      <c r="AU430" s="209" t="s">
        <v>85</v>
      </c>
      <c r="AV430" s="199" t="s">
        <v>85</v>
      </c>
      <c r="AW430" s="199" t="s">
        <v>40</v>
      </c>
      <c r="AX430" s="199" t="s">
        <v>76</v>
      </c>
      <c r="AY430" s="209" t="s">
        <v>128</v>
      </c>
    </row>
    <row r="431" s="199" customFormat="true" ht="13.5" hidden="false" customHeight="false" outlineLevel="0" collapsed="false">
      <c r="B431" s="200"/>
      <c r="D431" s="195" t="s">
        <v>141</v>
      </c>
      <c r="E431" s="209"/>
      <c r="F431" s="218"/>
      <c r="H431" s="219" t="n">
        <v>0</v>
      </c>
      <c r="I431" s="205"/>
      <c r="L431" s="200"/>
      <c r="M431" s="206"/>
      <c r="N431" s="207"/>
      <c r="O431" s="207"/>
      <c r="P431" s="207"/>
      <c r="Q431" s="207"/>
      <c r="R431" s="207"/>
      <c r="S431" s="207"/>
      <c r="T431" s="208"/>
      <c r="AT431" s="209" t="s">
        <v>141</v>
      </c>
      <c r="AU431" s="209" t="s">
        <v>85</v>
      </c>
      <c r="AV431" s="199" t="s">
        <v>85</v>
      </c>
      <c r="AW431" s="199" t="s">
        <v>40</v>
      </c>
      <c r="AX431" s="199" t="s">
        <v>76</v>
      </c>
      <c r="AY431" s="209" t="s">
        <v>128</v>
      </c>
    </row>
    <row r="432" s="210" customFormat="true" ht="13.5" hidden="false" customHeight="false" outlineLevel="0" collapsed="false">
      <c r="B432" s="211"/>
      <c r="D432" s="195" t="s">
        <v>141</v>
      </c>
      <c r="E432" s="212"/>
      <c r="F432" s="213" t="s">
        <v>428</v>
      </c>
      <c r="H432" s="212"/>
      <c r="I432" s="214"/>
      <c r="L432" s="211"/>
      <c r="M432" s="215"/>
      <c r="N432" s="216"/>
      <c r="O432" s="216"/>
      <c r="P432" s="216"/>
      <c r="Q432" s="216"/>
      <c r="R432" s="216"/>
      <c r="S432" s="216"/>
      <c r="T432" s="217"/>
      <c r="AT432" s="212" t="s">
        <v>141</v>
      </c>
      <c r="AU432" s="212" t="s">
        <v>85</v>
      </c>
      <c r="AV432" s="210" t="s">
        <v>24</v>
      </c>
      <c r="AW432" s="210" t="s">
        <v>40</v>
      </c>
      <c r="AX432" s="210" t="s">
        <v>76</v>
      </c>
      <c r="AY432" s="212" t="s">
        <v>128</v>
      </c>
    </row>
    <row r="433" s="199" customFormat="true" ht="13.5" hidden="false" customHeight="false" outlineLevel="0" collapsed="false">
      <c r="B433" s="200"/>
      <c r="D433" s="195" t="s">
        <v>141</v>
      </c>
      <c r="E433" s="209"/>
      <c r="F433" s="218" t="s">
        <v>429</v>
      </c>
      <c r="H433" s="219" t="n">
        <v>275</v>
      </c>
      <c r="I433" s="205"/>
      <c r="L433" s="200"/>
      <c r="M433" s="206"/>
      <c r="N433" s="207"/>
      <c r="O433" s="207"/>
      <c r="P433" s="207"/>
      <c r="Q433" s="207"/>
      <c r="R433" s="207"/>
      <c r="S433" s="207"/>
      <c r="T433" s="208"/>
      <c r="AT433" s="209" t="s">
        <v>141</v>
      </c>
      <c r="AU433" s="209" t="s">
        <v>85</v>
      </c>
      <c r="AV433" s="199" t="s">
        <v>85</v>
      </c>
      <c r="AW433" s="199" t="s">
        <v>40</v>
      </c>
      <c r="AX433" s="199" t="s">
        <v>76</v>
      </c>
      <c r="AY433" s="209" t="s">
        <v>128</v>
      </c>
    </row>
    <row r="434" s="220" customFormat="true" ht="13.5" hidden="false" customHeight="false" outlineLevel="0" collapsed="false">
      <c r="B434" s="221"/>
      <c r="D434" s="201" t="s">
        <v>141</v>
      </c>
      <c r="E434" s="222"/>
      <c r="F434" s="223" t="s">
        <v>169</v>
      </c>
      <c r="H434" s="224" t="n">
        <v>830</v>
      </c>
      <c r="I434" s="225"/>
      <c r="L434" s="221"/>
      <c r="M434" s="226"/>
      <c r="N434" s="227"/>
      <c r="O434" s="227"/>
      <c r="P434" s="227"/>
      <c r="Q434" s="227"/>
      <c r="R434" s="227"/>
      <c r="S434" s="227"/>
      <c r="T434" s="228"/>
      <c r="AT434" s="229" t="s">
        <v>141</v>
      </c>
      <c r="AU434" s="229" t="s">
        <v>85</v>
      </c>
      <c r="AV434" s="220" t="s">
        <v>135</v>
      </c>
      <c r="AW434" s="220" t="s">
        <v>40</v>
      </c>
      <c r="AX434" s="220" t="s">
        <v>24</v>
      </c>
      <c r="AY434" s="229" t="s">
        <v>128</v>
      </c>
    </row>
    <row r="435" s="29" customFormat="true" ht="22.5" hidden="false" customHeight="true" outlineLevel="0" collapsed="false">
      <c r="B435" s="182"/>
      <c r="C435" s="183" t="s">
        <v>530</v>
      </c>
      <c r="D435" s="183" t="s">
        <v>130</v>
      </c>
      <c r="E435" s="184" t="s">
        <v>531</v>
      </c>
      <c r="F435" s="185" t="s">
        <v>532</v>
      </c>
      <c r="G435" s="186" t="s">
        <v>133</v>
      </c>
      <c r="H435" s="187" t="n">
        <v>405</v>
      </c>
      <c r="I435" s="188"/>
      <c r="J435" s="189" t="n">
        <f aca="false">ROUND(I435*H435,2)</f>
        <v>0</v>
      </c>
      <c r="K435" s="185"/>
      <c r="L435" s="30"/>
      <c r="M435" s="190"/>
      <c r="N435" s="191" t="s">
        <v>47</v>
      </c>
      <c r="O435" s="31"/>
      <c r="P435" s="192" t="n">
        <f aca="false">O435*H435</f>
        <v>0</v>
      </c>
      <c r="Q435" s="192" t="n">
        <v>0.04</v>
      </c>
      <c r="R435" s="192" t="n">
        <f aca="false">Q435*H435</f>
        <v>16.2</v>
      </c>
      <c r="S435" s="192" t="n">
        <v>0</v>
      </c>
      <c r="T435" s="193" t="n">
        <f aca="false">S435*H435</f>
        <v>0</v>
      </c>
      <c r="AR435" s="10" t="s">
        <v>135</v>
      </c>
      <c r="AT435" s="10" t="s">
        <v>130</v>
      </c>
      <c r="AU435" s="10" t="s">
        <v>85</v>
      </c>
      <c r="AY435" s="10" t="s">
        <v>128</v>
      </c>
      <c r="BE435" s="194" t="n">
        <f aca="false">IF(N435="základní",J435,0)</f>
        <v>0</v>
      </c>
      <c r="BF435" s="194" t="n">
        <f aca="false">IF(N435="snížená",J435,0)</f>
        <v>0</v>
      </c>
      <c r="BG435" s="194" t="n">
        <f aca="false">IF(N435="zákl. přenesená",J435,0)</f>
        <v>0</v>
      </c>
      <c r="BH435" s="194" t="n">
        <f aca="false">IF(N435="sníž. přenesená",J435,0)</f>
        <v>0</v>
      </c>
      <c r="BI435" s="194" t="n">
        <f aca="false">IF(N435="nulová",J435,0)</f>
        <v>0</v>
      </c>
      <c r="BJ435" s="10" t="s">
        <v>24</v>
      </c>
      <c r="BK435" s="194" t="n">
        <f aca="false">ROUND(I435*H435,2)</f>
        <v>0</v>
      </c>
      <c r="BL435" s="10" t="s">
        <v>135</v>
      </c>
      <c r="BM435" s="10" t="s">
        <v>533</v>
      </c>
    </row>
    <row r="436" s="199" customFormat="true" ht="13.5" hidden="false" customHeight="false" outlineLevel="0" collapsed="false">
      <c r="B436" s="200"/>
      <c r="D436" s="201" t="s">
        <v>141</v>
      </c>
      <c r="E436" s="202"/>
      <c r="F436" s="203" t="s">
        <v>501</v>
      </c>
      <c r="H436" s="204" t="n">
        <v>405</v>
      </c>
      <c r="I436" s="205"/>
      <c r="L436" s="200"/>
      <c r="M436" s="206"/>
      <c r="N436" s="207"/>
      <c r="O436" s="207"/>
      <c r="P436" s="207"/>
      <c r="Q436" s="207"/>
      <c r="R436" s="207"/>
      <c r="S436" s="207"/>
      <c r="T436" s="208"/>
      <c r="AT436" s="209" t="s">
        <v>141</v>
      </c>
      <c r="AU436" s="209" t="s">
        <v>85</v>
      </c>
      <c r="AV436" s="199" t="s">
        <v>85</v>
      </c>
      <c r="AW436" s="199" t="s">
        <v>40</v>
      </c>
      <c r="AX436" s="199" t="s">
        <v>24</v>
      </c>
      <c r="AY436" s="209" t="s">
        <v>128</v>
      </c>
    </row>
    <row r="437" s="29" customFormat="true" ht="22.5" hidden="false" customHeight="true" outlineLevel="0" collapsed="false">
      <c r="B437" s="182"/>
      <c r="C437" s="183" t="s">
        <v>534</v>
      </c>
      <c r="D437" s="183" t="s">
        <v>130</v>
      </c>
      <c r="E437" s="184" t="s">
        <v>535</v>
      </c>
      <c r="F437" s="185" t="s">
        <v>536</v>
      </c>
      <c r="G437" s="186" t="s">
        <v>133</v>
      </c>
      <c r="H437" s="187" t="n">
        <v>360</v>
      </c>
      <c r="I437" s="188"/>
      <c r="J437" s="189" t="n">
        <f aca="false">ROUND(I437*H437,2)</f>
        <v>0</v>
      </c>
      <c r="K437" s="185" t="s">
        <v>134</v>
      </c>
      <c r="L437" s="30"/>
      <c r="M437" s="190"/>
      <c r="N437" s="191" t="s">
        <v>47</v>
      </c>
      <c r="O437" s="31"/>
      <c r="P437" s="192" t="n">
        <f aca="false">O437*H437</f>
        <v>0</v>
      </c>
      <c r="Q437" s="192" t="n">
        <v>0.1837</v>
      </c>
      <c r="R437" s="192" t="n">
        <f aca="false">Q437*H437</f>
        <v>66.132</v>
      </c>
      <c r="S437" s="192" t="n">
        <v>0</v>
      </c>
      <c r="T437" s="193" t="n">
        <f aca="false">S437*H437</f>
        <v>0</v>
      </c>
      <c r="AR437" s="10" t="s">
        <v>135</v>
      </c>
      <c r="AT437" s="10" t="s">
        <v>130</v>
      </c>
      <c r="AU437" s="10" t="s">
        <v>85</v>
      </c>
      <c r="AY437" s="10" t="s">
        <v>128</v>
      </c>
      <c r="BE437" s="194" t="n">
        <f aca="false">IF(N437="základní",J437,0)</f>
        <v>0</v>
      </c>
      <c r="BF437" s="194" t="n">
        <f aca="false">IF(N437="snížená",J437,0)</f>
        <v>0</v>
      </c>
      <c r="BG437" s="194" t="n">
        <f aca="false">IF(N437="zákl. přenesená",J437,0)</f>
        <v>0</v>
      </c>
      <c r="BH437" s="194" t="n">
        <f aca="false">IF(N437="sníž. přenesená",J437,0)</f>
        <v>0</v>
      </c>
      <c r="BI437" s="194" t="n">
        <f aca="false">IF(N437="nulová",J437,0)</f>
        <v>0</v>
      </c>
      <c r="BJ437" s="10" t="s">
        <v>24</v>
      </c>
      <c r="BK437" s="194" t="n">
        <f aca="false">ROUND(I437*H437,2)</f>
        <v>0</v>
      </c>
      <c r="BL437" s="10" t="s">
        <v>135</v>
      </c>
      <c r="BM437" s="10" t="s">
        <v>537</v>
      </c>
    </row>
    <row r="438" s="29" customFormat="true" ht="27" hidden="false" customHeight="false" outlineLevel="0" collapsed="false">
      <c r="B438" s="30"/>
      <c r="D438" s="195" t="s">
        <v>137</v>
      </c>
      <c r="F438" s="196" t="s">
        <v>538</v>
      </c>
      <c r="I438" s="153"/>
      <c r="L438" s="30"/>
      <c r="M438" s="197"/>
      <c r="N438" s="31"/>
      <c r="O438" s="31"/>
      <c r="P438" s="31"/>
      <c r="Q438" s="31"/>
      <c r="R438" s="31"/>
      <c r="S438" s="31"/>
      <c r="T438" s="70"/>
      <c r="AT438" s="10" t="s">
        <v>137</v>
      </c>
      <c r="AU438" s="10" t="s">
        <v>85</v>
      </c>
    </row>
    <row r="439" s="29" customFormat="true" ht="148.5" hidden="false" customHeight="false" outlineLevel="0" collapsed="false">
      <c r="B439" s="30"/>
      <c r="D439" s="195" t="s">
        <v>139</v>
      </c>
      <c r="F439" s="198" t="s">
        <v>539</v>
      </c>
      <c r="I439" s="153"/>
      <c r="L439" s="30"/>
      <c r="M439" s="197"/>
      <c r="N439" s="31"/>
      <c r="O439" s="31"/>
      <c r="P439" s="31"/>
      <c r="Q439" s="31"/>
      <c r="R439" s="31"/>
      <c r="S439" s="31"/>
      <c r="T439" s="70"/>
      <c r="AT439" s="10" t="s">
        <v>139</v>
      </c>
      <c r="AU439" s="10" t="s">
        <v>85</v>
      </c>
    </row>
    <row r="440" s="210" customFormat="true" ht="13.5" hidden="false" customHeight="false" outlineLevel="0" collapsed="false">
      <c r="B440" s="211"/>
      <c r="D440" s="195" t="s">
        <v>141</v>
      </c>
      <c r="E440" s="212"/>
      <c r="F440" s="213" t="s">
        <v>166</v>
      </c>
      <c r="H440" s="212"/>
      <c r="I440" s="214"/>
      <c r="L440" s="211"/>
      <c r="M440" s="215"/>
      <c r="N440" s="216"/>
      <c r="O440" s="216"/>
      <c r="P440" s="216"/>
      <c r="Q440" s="216"/>
      <c r="R440" s="216"/>
      <c r="S440" s="216"/>
      <c r="T440" s="217"/>
      <c r="AT440" s="212" t="s">
        <v>141</v>
      </c>
      <c r="AU440" s="212" t="s">
        <v>85</v>
      </c>
      <c r="AV440" s="210" t="s">
        <v>24</v>
      </c>
      <c r="AW440" s="210" t="s">
        <v>40</v>
      </c>
      <c r="AX440" s="210" t="s">
        <v>76</v>
      </c>
      <c r="AY440" s="212" t="s">
        <v>128</v>
      </c>
    </row>
    <row r="441" s="199" customFormat="true" ht="13.5" hidden="false" customHeight="false" outlineLevel="0" collapsed="false">
      <c r="B441" s="200"/>
      <c r="D441" s="201" t="s">
        <v>141</v>
      </c>
      <c r="E441" s="202"/>
      <c r="F441" s="203" t="s">
        <v>425</v>
      </c>
      <c r="H441" s="204" t="n">
        <v>360</v>
      </c>
      <c r="I441" s="205"/>
      <c r="L441" s="200"/>
      <c r="M441" s="206"/>
      <c r="N441" s="207"/>
      <c r="O441" s="207"/>
      <c r="P441" s="207"/>
      <c r="Q441" s="207"/>
      <c r="R441" s="207"/>
      <c r="S441" s="207"/>
      <c r="T441" s="208"/>
      <c r="AT441" s="209" t="s">
        <v>141</v>
      </c>
      <c r="AU441" s="209" t="s">
        <v>85</v>
      </c>
      <c r="AV441" s="199" t="s">
        <v>85</v>
      </c>
      <c r="AW441" s="199" t="s">
        <v>40</v>
      </c>
      <c r="AX441" s="199" t="s">
        <v>24</v>
      </c>
      <c r="AY441" s="209" t="s">
        <v>128</v>
      </c>
    </row>
    <row r="442" s="29" customFormat="true" ht="22.5" hidden="false" customHeight="true" outlineLevel="0" collapsed="false">
      <c r="B442" s="182"/>
      <c r="C442" s="235" t="s">
        <v>540</v>
      </c>
      <c r="D442" s="235" t="s">
        <v>386</v>
      </c>
      <c r="E442" s="236" t="s">
        <v>541</v>
      </c>
      <c r="F442" s="237" t="s">
        <v>542</v>
      </c>
      <c r="G442" s="238" t="s">
        <v>350</v>
      </c>
      <c r="H442" s="239" t="n">
        <v>122.4</v>
      </c>
      <c r="I442" s="240"/>
      <c r="J442" s="241" t="n">
        <f aca="false">ROUND(I442*H442,2)</f>
        <v>0</v>
      </c>
      <c r="K442" s="237"/>
      <c r="L442" s="242"/>
      <c r="M442" s="243"/>
      <c r="N442" s="244" t="s">
        <v>47</v>
      </c>
      <c r="O442" s="31"/>
      <c r="P442" s="192" t="n">
        <f aca="false">O442*H442</f>
        <v>0</v>
      </c>
      <c r="Q442" s="192" t="n">
        <v>1</v>
      </c>
      <c r="R442" s="192" t="n">
        <f aca="false">Q442*H442</f>
        <v>122.4</v>
      </c>
      <c r="S442" s="192" t="n">
        <v>0</v>
      </c>
      <c r="T442" s="193" t="n">
        <f aca="false">S442*H442</f>
        <v>0</v>
      </c>
      <c r="AR442" s="10" t="s">
        <v>180</v>
      </c>
      <c r="AT442" s="10" t="s">
        <v>386</v>
      </c>
      <c r="AU442" s="10" t="s">
        <v>85</v>
      </c>
      <c r="AY442" s="10" t="s">
        <v>128</v>
      </c>
      <c r="BE442" s="194" t="n">
        <f aca="false">IF(N442="základní",J442,0)</f>
        <v>0</v>
      </c>
      <c r="BF442" s="194" t="n">
        <f aca="false">IF(N442="snížená",J442,0)</f>
        <v>0</v>
      </c>
      <c r="BG442" s="194" t="n">
        <f aca="false">IF(N442="zákl. přenesená",J442,0)</f>
        <v>0</v>
      </c>
      <c r="BH442" s="194" t="n">
        <f aca="false">IF(N442="sníž. přenesená",J442,0)</f>
        <v>0</v>
      </c>
      <c r="BI442" s="194" t="n">
        <f aca="false">IF(N442="nulová",J442,0)</f>
        <v>0</v>
      </c>
      <c r="BJ442" s="10" t="s">
        <v>24</v>
      </c>
      <c r="BK442" s="194" t="n">
        <f aca="false">ROUND(I442*H442,2)</f>
        <v>0</v>
      </c>
      <c r="BL442" s="10" t="s">
        <v>135</v>
      </c>
      <c r="BM442" s="10" t="s">
        <v>543</v>
      </c>
    </row>
    <row r="443" s="199" customFormat="true" ht="13.5" hidden="false" customHeight="false" outlineLevel="0" collapsed="false">
      <c r="B443" s="200"/>
      <c r="D443" s="201" t="s">
        <v>141</v>
      </c>
      <c r="F443" s="203" t="s">
        <v>544</v>
      </c>
      <c r="H443" s="204" t="n">
        <v>122.4</v>
      </c>
      <c r="I443" s="205"/>
      <c r="L443" s="200"/>
      <c r="M443" s="206"/>
      <c r="N443" s="207"/>
      <c r="O443" s="207"/>
      <c r="P443" s="207"/>
      <c r="Q443" s="207"/>
      <c r="R443" s="207"/>
      <c r="S443" s="207"/>
      <c r="T443" s="208"/>
      <c r="AT443" s="209" t="s">
        <v>141</v>
      </c>
      <c r="AU443" s="209" t="s">
        <v>85</v>
      </c>
      <c r="AV443" s="199" t="s">
        <v>85</v>
      </c>
      <c r="AW443" s="199" t="s">
        <v>6</v>
      </c>
      <c r="AX443" s="199" t="s">
        <v>24</v>
      </c>
      <c r="AY443" s="209" t="s">
        <v>128</v>
      </c>
    </row>
    <row r="444" s="29" customFormat="true" ht="22.5" hidden="false" customHeight="true" outlineLevel="0" collapsed="false">
      <c r="B444" s="182"/>
      <c r="C444" s="183" t="s">
        <v>545</v>
      </c>
      <c r="D444" s="183" t="s">
        <v>130</v>
      </c>
      <c r="E444" s="184" t="s">
        <v>546</v>
      </c>
      <c r="F444" s="185" t="s">
        <v>547</v>
      </c>
      <c r="G444" s="186" t="s">
        <v>133</v>
      </c>
      <c r="H444" s="187" t="n">
        <v>480</v>
      </c>
      <c r="I444" s="188"/>
      <c r="J444" s="189" t="n">
        <f aca="false">ROUND(I444*H444,2)</f>
        <v>0</v>
      </c>
      <c r="K444" s="185" t="s">
        <v>134</v>
      </c>
      <c r="L444" s="30"/>
      <c r="M444" s="190"/>
      <c r="N444" s="191" t="s">
        <v>47</v>
      </c>
      <c r="O444" s="31"/>
      <c r="P444" s="192" t="n">
        <f aca="false">O444*H444</f>
        <v>0</v>
      </c>
      <c r="Q444" s="192" t="n">
        <v>0.1837</v>
      </c>
      <c r="R444" s="192" t="n">
        <f aca="false">Q444*H444</f>
        <v>88.176</v>
      </c>
      <c r="S444" s="192" t="n">
        <v>0</v>
      </c>
      <c r="T444" s="193" t="n">
        <f aca="false">S444*H444</f>
        <v>0</v>
      </c>
      <c r="AR444" s="10" t="s">
        <v>135</v>
      </c>
      <c r="AT444" s="10" t="s">
        <v>130</v>
      </c>
      <c r="AU444" s="10" t="s">
        <v>85</v>
      </c>
      <c r="AY444" s="10" t="s">
        <v>128</v>
      </c>
      <c r="BE444" s="194" t="n">
        <f aca="false">IF(N444="základní",J444,0)</f>
        <v>0</v>
      </c>
      <c r="BF444" s="194" t="n">
        <f aca="false">IF(N444="snížená",J444,0)</f>
        <v>0</v>
      </c>
      <c r="BG444" s="194" t="n">
        <f aca="false">IF(N444="zákl. přenesená",J444,0)</f>
        <v>0</v>
      </c>
      <c r="BH444" s="194" t="n">
        <f aca="false">IF(N444="sníž. přenesená",J444,0)</f>
        <v>0</v>
      </c>
      <c r="BI444" s="194" t="n">
        <f aca="false">IF(N444="nulová",J444,0)</f>
        <v>0</v>
      </c>
      <c r="BJ444" s="10" t="s">
        <v>24</v>
      </c>
      <c r="BK444" s="194" t="n">
        <f aca="false">ROUND(I444*H444,2)</f>
        <v>0</v>
      </c>
      <c r="BL444" s="10" t="s">
        <v>135</v>
      </c>
      <c r="BM444" s="10" t="s">
        <v>548</v>
      </c>
    </row>
    <row r="445" s="29" customFormat="true" ht="27" hidden="false" customHeight="false" outlineLevel="0" collapsed="false">
      <c r="B445" s="30"/>
      <c r="D445" s="195" t="s">
        <v>137</v>
      </c>
      <c r="F445" s="196" t="s">
        <v>549</v>
      </c>
      <c r="I445" s="153"/>
      <c r="L445" s="30"/>
      <c r="M445" s="197"/>
      <c r="N445" s="31"/>
      <c r="O445" s="31"/>
      <c r="P445" s="31"/>
      <c r="Q445" s="31"/>
      <c r="R445" s="31"/>
      <c r="S445" s="31"/>
      <c r="T445" s="70"/>
      <c r="AT445" s="10" t="s">
        <v>137</v>
      </c>
      <c r="AU445" s="10" t="s">
        <v>85</v>
      </c>
    </row>
    <row r="446" s="29" customFormat="true" ht="148.5" hidden="false" customHeight="false" outlineLevel="0" collapsed="false">
      <c r="B446" s="30"/>
      <c r="D446" s="195" t="s">
        <v>139</v>
      </c>
      <c r="F446" s="198" t="s">
        <v>539</v>
      </c>
      <c r="I446" s="153"/>
      <c r="L446" s="30"/>
      <c r="M446" s="197"/>
      <c r="N446" s="31"/>
      <c r="O446" s="31"/>
      <c r="P446" s="31"/>
      <c r="Q446" s="31"/>
      <c r="R446" s="31"/>
      <c r="S446" s="31"/>
      <c r="T446" s="70"/>
      <c r="AT446" s="10" t="s">
        <v>139</v>
      </c>
      <c r="AU446" s="10" t="s">
        <v>85</v>
      </c>
    </row>
    <row r="447" s="210" customFormat="true" ht="13.5" hidden="false" customHeight="false" outlineLevel="0" collapsed="false">
      <c r="B447" s="211"/>
      <c r="D447" s="195" t="s">
        <v>141</v>
      </c>
      <c r="E447" s="212"/>
      <c r="F447" s="213" t="s">
        <v>550</v>
      </c>
      <c r="H447" s="212"/>
      <c r="I447" s="214"/>
      <c r="L447" s="211"/>
      <c r="M447" s="215"/>
      <c r="N447" s="216"/>
      <c r="O447" s="216"/>
      <c r="P447" s="216"/>
      <c r="Q447" s="216"/>
      <c r="R447" s="216"/>
      <c r="S447" s="216"/>
      <c r="T447" s="217"/>
      <c r="AT447" s="212" t="s">
        <v>141</v>
      </c>
      <c r="AU447" s="212" t="s">
        <v>85</v>
      </c>
      <c r="AV447" s="210" t="s">
        <v>24</v>
      </c>
      <c r="AW447" s="210" t="s">
        <v>40</v>
      </c>
      <c r="AX447" s="210" t="s">
        <v>76</v>
      </c>
      <c r="AY447" s="212" t="s">
        <v>128</v>
      </c>
    </row>
    <row r="448" s="199" customFormat="true" ht="13.5" hidden="false" customHeight="false" outlineLevel="0" collapsed="false">
      <c r="B448" s="200"/>
      <c r="D448" s="195" t="s">
        <v>141</v>
      </c>
      <c r="E448" s="209"/>
      <c r="F448" s="218" t="s">
        <v>427</v>
      </c>
      <c r="H448" s="219" t="n">
        <v>195</v>
      </c>
      <c r="I448" s="205"/>
      <c r="L448" s="200"/>
      <c r="M448" s="206"/>
      <c r="N448" s="207"/>
      <c r="O448" s="207"/>
      <c r="P448" s="207"/>
      <c r="Q448" s="207"/>
      <c r="R448" s="207"/>
      <c r="S448" s="207"/>
      <c r="T448" s="208"/>
      <c r="AT448" s="209" t="s">
        <v>141</v>
      </c>
      <c r="AU448" s="209" t="s">
        <v>85</v>
      </c>
      <c r="AV448" s="199" t="s">
        <v>85</v>
      </c>
      <c r="AW448" s="199" t="s">
        <v>40</v>
      </c>
      <c r="AX448" s="199" t="s">
        <v>76</v>
      </c>
      <c r="AY448" s="209" t="s">
        <v>128</v>
      </c>
    </row>
    <row r="449" s="199" customFormat="true" ht="13.5" hidden="false" customHeight="false" outlineLevel="0" collapsed="false">
      <c r="B449" s="200"/>
      <c r="D449" s="195" t="s">
        <v>141</v>
      </c>
      <c r="E449" s="209"/>
      <c r="F449" s="218"/>
      <c r="H449" s="219" t="n">
        <v>0</v>
      </c>
      <c r="I449" s="205"/>
      <c r="L449" s="200"/>
      <c r="M449" s="206"/>
      <c r="N449" s="207"/>
      <c r="O449" s="207"/>
      <c r="P449" s="207"/>
      <c r="Q449" s="207"/>
      <c r="R449" s="207"/>
      <c r="S449" s="207"/>
      <c r="T449" s="208"/>
      <c r="AT449" s="209" t="s">
        <v>141</v>
      </c>
      <c r="AU449" s="209" t="s">
        <v>85</v>
      </c>
      <c r="AV449" s="199" t="s">
        <v>85</v>
      </c>
      <c r="AW449" s="199" t="s">
        <v>40</v>
      </c>
      <c r="AX449" s="199" t="s">
        <v>76</v>
      </c>
      <c r="AY449" s="209" t="s">
        <v>128</v>
      </c>
    </row>
    <row r="450" s="210" customFormat="true" ht="13.5" hidden="false" customHeight="false" outlineLevel="0" collapsed="false">
      <c r="B450" s="211"/>
      <c r="D450" s="195" t="s">
        <v>141</v>
      </c>
      <c r="E450" s="212"/>
      <c r="F450" s="213" t="s">
        <v>428</v>
      </c>
      <c r="H450" s="212"/>
      <c r="I450" s="214"/>
      <c r="L450" s="211"/>
      <c r="M450" s="215"/>
      <c r="N450" s="216"/>
      <c r="O450" s="216"/>
      <c r="P450" s="216"/>
      <c r="Q450" s="216"/>
      <c r="R450" s="216"/>
      <c r="S450" s="216"/>
      <c r="T450" s="217"/>
      <c r="AT450" s="212" t="s">
        <v>141</v>
      </c>
      <c r="AU450" s="212" t="s">
        <v>85</v>
      </c>
      <c r="AV450" s="210" t="s">
        <v>24</v>
      </c>
      <c r="AW450" s="210" t="s">
        <v>40</v>
      </c>
      <c r="AX450" s="210" t="s">
        <v>76</v>
      </c>
      <c r="AY450" s="212" t="s">
        <v>128</v>
      </c>
    </row>
    <row r="451" s="199" customFormat="true" ht="13.5" hidden="false" customHeight="false" outlineLevel="0" collapsed="false">
      <c r="B451" s="200"/>
      <c r="D451" s="195" t="s">
        <v>141</v>
      </c>
      <c r="E451" s="209"/>
      <c r="F451" s="218" t="s">
        <v>429</v>
      </c>
      <c r="H451" s="219" t="n">
        <v>275</v>
      </c>
      <c r="I451" s="205"/>
      <c r="L451" s="200"/>
      <c r="M451" s="206"/>
      <c r="N451" s="207"/>
      <c r="O451" s="207"/>
      <c r="P451" s="207"/>
      <c r="Q451" s="207"/>
      <c r="R451" s="207"/>
      <c r="S451" s="207"/>
      <c r="T451" s="208"/>
      <c r="AT451" s="209" t="s">
        <v>141</v>
      </c>
      <c r="AU451" s="209" t="s">
        <v>85</v>
      </c>
      <c r="AV451" s="199" t="s">
        <v>85</v>
      </c>
      <c r="AW451" s="199" t="s">
        <v>40</v>
      </c>
      <c r="AX451" s="199" t="s">
        <v>76</v>
      </c>
      <c r="AY451" s="209" t="s">
        <v>128</v>
      </c>
    </row>
    <row r="452" s="199" customFormat="true" ht="13.5" hidden="false" customHeight="false" outlineLevel="0" collapsed="false">
      <c r="B452" s="200"/>
      <c r="D452" s="195" t="s">
        <v>141</v>
      </c>
      <c r="E452" s="209"/>
      <c r="F452" s="218"/>
      <c r="H452" s="219" t="n">
        <v>0</v>
      </c>
      <c r="I452" s="205"/>
      <c r="L452" s="200"/>
      <c r="M452" s="206"/>
      <c r="N452" s="207"/>
      <c r="O452" s="207"/>
      <c r="P452" s="207"/>
      <c r="Q452" s="207"/>
      <c r="R452" s="207"/>
      <c r="S452" s="207"/>
      <c r="T452" s="208"/>
      <c r="AT452" s="209" t="s">
        <v>141</v>
      </c>
      <c r="AU452" s="209" t="s">
        <v>85</v>
      </c>
      <c r="AV452" s="199" t="s">
        <v>85</v>
      </c>
      <c r="AW452" s="199" t="s">
        <v>40</v>
      </c>
      <c r="AX452" s="199" t="s">
        <v>76</v>
      </c>
      <c r="AY452" s="209" t="s">
        <v>128</v>
      </c>
    </row>
    <row r="453" s="210" customFormat="true" ht="13.5" hidden="false" customHeight="false" outlineLevel="0" collapsed="false">
      <c r="B453" s="211"/>
      <c r="D453" s="195" t="s">
        <v>141</v>
      </c>
      <c r="E453" s="212"/>
      <c r="F453" s="213" t="s">
        <v>430</v>
      </c>
      <c r="H453" s="212"/>
      <c r="I453" s="214"/>
      <c r="L453" s="211"/>
      <c r="M453" s="215"/>
      <c r="N453" s="216"/>
      <c r="O453" s="216"/>
      <c r="P453" s="216"/>
      <c r="Q453" s="216"/>
      <c r="R453" s="216"/>
      <c r="S453" s="216"/>
      <c r="T453" s="217"/>
      <c r="AT453" s="212" t="s">
        <v>141</v>
      </c>
      <c r="AU453" s="212" t="s">
        <v>85</v>
      </c>
      <c r="AV453" s="210" t="s">
        <v>24</v>
      </c>
      <c r="AW453" s="210" t="s">
        <v>40</v>
      </c>
      <c r="AX453" s="210" t="s">
        <v>76</v>
      </c>
      <c r="AY453" s="212" t="s">
        <v>128</v>
      </c>
    </row>
    <row r="454" s="199" customFormat="true" ht="13.5" hidden="false" customHeight="false" outlineLevel="0" collapsed="false">
      <c r="B454" s="200"/>
      <c r="D454" s="195" t="s">
        <v>141</v>
      </c>
      <c r="E454" s="209"/>
      <c r="F454" s="218" t="s">
        <v>431</v>
      </c>
      <c r="H454" s="219" t="n">
        <v>5</v>
      </c>
      <c r="I454" s="205"/>
      <c r="L454" s="200"/>
      <c r="M454" s="206"/>
      <c r="N454" s="207"/>
      <c r="O454" s="207"/>
      <c r="P454" s="207"/>
      <c r="Q454" s="207"/>
      <c r="R454" s="207"/>
      <c r="S454" s="207"/>
      <c r="T454" s="208"/>
      <c r="AT454" s="209" t="s">
        <v>141</v>
      </c>
      <c r="AU454" s="209" t="s">
        <v>85</v>
      </c>
      <c r="AV454" s="199" t="s">
        <v>85</v>
      </c>
      <c r="AW454" s="199" t="s">
        <v>40</v>
      </c>
      <c r="AX454" s="199" t="s">
        <v>76</v>
      </c>
      <c r="AY454" s="209" t="s">
        <v>128</v>
      </c>
    </row>
    <row r="455" s="199" customFormat="true" ht="13.5" hidden="false" customHeight="false" outlineLevel="0" collapsed="false">
      <c r="B455" s="200"/>
      <c r="D455" s="195" t="s">
        <v>141</v>
      </c>
      <c r="E455" s="209"/>
      <c r="F455" s="218" t="s">
        <v>432</v>
      </c>
      <c r="H455" s="219" t="n">
        <v>5</v>
      </c>
      <c r="I455" s="205"/>
      <c r="L455" s="200"/>
      <c r="M455" s="206"/>
      <c r="N455" s="207"/>
      <c r="O455" s="207"/>
      <c r="P455" s="207"/>
      <c r="Q455" s="207"/>
      <c r="R455" s="207"/>
      <c r="S455" s="207"/>
      <c r="T455" s="208"/>
      <c r="AT455" s="209" t="s">
        <v>141</v>
      </c>
      <c r="AU455" s="209" t="s">
        <v>85</v>
      </c>
      <c r="AV455" s="199" t="s">
        <v>85</v>
      </c>
      <c r="AW455" s="199" t="s">
        <v>40</v>
      </c>
      <c r="AX455" s="199" t="s">
        <v>76</v>
      </c>
      <c r="AY455" s="209" t="s">
        <v>128</v>
      </c>
    </row>
    <row r="456" s="220" customFormat="true" ht="13.5" hidden="false" customHeight="false" outlineLevel="0" collapsed="false">
      <c r="B456" s="221"/>
      <c r="D456" s="201" t="s">
        <v>141</v>
      </c>
      <c r="E456" s="222"/>
      <c r="F456" s="223" t="s">
        <v>169</v>
      </c>
      <c r="H456" s="224" t="n">
        <v>480</v>
      </c>
      <c r="I456" s="225"/>
      <c r="L456" s="221"/>
      <c r="M456" s="226"/>
      <c r="N456" s="227"/>
      <c r="O456" s="227"/>
      <c r="P456" s="227"/>
      <c r="Q456" s="227"/>
      <c r="R456" s="227"/>
      <c r="S456" s="227"/>
      <c r="T456" s="228"/>
      <c r="AT456" s="229" t="s">
        <v>141</v>
      </c>
      <c r="AU456" s="229" t="s">
        <v>85</v>
      </c>
      <c r="AV456" s="220" t="s">
        <v>135</v>
      </c>
      <c r="AW456" s="220" t="s">
        <v>40</v>
      </c>
      <c r="AX456" s="220" t="s">
        <v>24</v>
      </c>
      <c r="AY456" s="229" t="s">
        <v>128</v>
      </c>
    </row>
    <row r="457" s="29" customFormat="true" ht="22.5" hidden="false" customHeight="true" outlineLevel="0" collapsed="false">
      <c r="B457" s="182"/>
      <c r="C457" s="235" t="s">
        <v>551</v>
      </c>
      <c r="D457" s="235" t="s">
        <v>386</v>
      </c>
      <c r="E457" s="236" t="s">
        <v>552</v>
      </c>
      <c r="F457" s="237" t="s">
        <v>553</v>
      </c>
      <c r="G457" s="238" t="s">
        <v>350</v>
      </c>
      <c r="H457" s="239" t="n">
        <v>96</v>
      </c>
      <c r="I457" s="240"/>
      <c r="J457" s="241" t="n">
        <f aca="false">ROUND(I457*H457,2)</f>
        <v>0</v>
      </c>
      <c r="K457" s="237" t="s">
        <v>134</v>
      </c>
      <c r="L457" s="242"/>
      <c r="M457" s="243"/>
      <c r="N457" s="244" t="s">
        <v>47</v>
      </c>
      <c r="O457" s="31"/>
      <c r="P457" s="192" t="n">
        <f aca="false">O457*H457</f>
        <v>0</v>
      </c>
      <c r="Q457" s="192" t="n">
        <v>1</v>
      </c>
      <c r="R457" s="192" t="n">
        <f aca="false">Q457*H457</f>
        <v>96</v>
      </c>
      <c r="S457" s="192" t="n">
        <v>0</v>
      </c>
      <c r="T457" s="193" t="n">
        <f aca="false">S457*H457</f>
        <v>0</v>
      </c>
      <c r="AR457" s="10" t="s">
        <v>180</v>
      </c>
      <c r="AT457" s="10" t="s">
        <v>386</v>
      </c>
      <c r="AU457" s="10" t="s">
        <v>85</v>
      </c>
      <c r="AY457" s="10" t="s">
        <v>128</v>
      </c>
      <c r="BE457" s="194" t="n">
        <f aca="false">IF(N457="základní",J457,0)</f>
        <v>0</v>
      </c>
      <c r="BF457" s="194" t="n">
        <f aca="false">IF(N457="snížená",J457,0)</f>
        <v>0</v>
      </c>
      <c r="BG457" s="194" t="n">
        <f aca="false">IF(N457="zákl. přenesená",J457,0)</f>
        <v>0</v>
      </c>
      <c r="BH457" s="194" t="n">
        <f aca="false">IF(N457="sníž. přenesená",J457,0)</f>
        <v>0</v>
      </c>
      <c r="BI457" s="194" t="n">
        <f aca="false">IF(N457="nulová",J457,0)</f>
        <v>0</v>
      </c>
      <c r="BJ457" s="10" t="s">
        <v>24</v>
      </c>
      <c r="BK457" s="194" t="n">
        <f aca="false">ROUND(I457*H457,2)</f>
        <v>0</v>
      </c>
      <c r="BL457" s="10" t="s">
        <v>135</v>
      </c>
      <c r="BM457" s="10" t="s">
        <v>554</v>
      </c>
    </row>
    <row r="458" s="29" customFormat="true" ht="27" hidden="false" customHeight="false" outlineLevel="0" collapsed="false">
      <c r="B458" s="30"/>
      <c r="D458" s="195" t="s">
        <v>137</v>
      </c>
      <c r="F458" s="196" t="s">
        <v>555</v>
      </c>
      <c r="I458" s="153"/>
      <c r="L458" s="30"/>
      <c r="M458" s="197"/>
      <c r="N458" s="31"/>
      <c r="O458" s="31"/>
      <c r="P458" s="31"/>
      <c r="Q458" s="31"/>
      <c r="R458" s="31"/>
      <c r="S458" s="31"/>
      <c r="T458" s="70"/>
      <c r="AT458" s="10" t="s">
        <v>137</v>
      </c>
      <c r="AU458" s="10" t="s">
        <v>85</v>
      </c>
    </row>
    <row r="459" s="29" customFormat="true" ht="27" hidden="false" customHeight="false" outlineLevel="0" collapsed="false">
      <c r="B459" s="30"/>
      <c r="D459" s="195" t="s">
        <v>556</v>
      </c>
      <c r="F459" s="198" t="s">
        <v>557</v>
      </c>
      <c r="I459" s="153"/>
      <c r="L459" s="30"/>
      <c r="M459" s="197"/>
      <c r="N459" s="31"/>
      <c r="O459" s="31"/>
      <c r="P459" s="31"/>
      <c r="Q459" s="31"/>
      <c r="R459" s="31"/>
      <c r="S459" s="31"/>
      <c r="T459" s="70"/>
      <c r="AT459" s="10" t="s">
        <v>556</v>
      </c>
      <c r="AU459" s="10" t="s">
        <v>85</v>
      </c>
    </row>
    <row r="460" s="199" customFormat="true" ht="13.5" hidden="false" customHeight="false" outlineLevel="0" collapsed="false">
      <c r="B460" s="200"/>
      <c r="D460" s="201" t="s">
        <v>141</v>
      </c>
      <c r="F460" s="203" t="s">
        <v>558</v>
      </c>
      <c r="H460" s="204" t="n">
        <v>96</v>
      </c>
      <c r="I460" s="205"/>
      <c r="L460" s="200"/>
      <c r="M460" s="206"/>
      <c r="N460" s="207"/>
      <c r="O460" s="207"/>
      <c r="P460" s="207"/>
      <c r="Q460" s="207"/>
      <c r="R460" s="207"/>
      <c r="S460" s="207"/>
      <c r="T460" s="208"/>
      <c r="AT460" s="209" t="s">
        <v>141</v>
      </c>
      <c r="AU460" s="209" t="s">
        <v>85</v>
      </c>
      <c r="AV460" s="199" t="s">
        <v>85</v>
      </c>
      <c r="AW460" s="199" t="s">
        <v>6</v>
      </c>
      <c r="AX460" s="199" t="s">
        <v>24</v>
      </c>
      <c r="AY460" s="209" t="s">
        <v>128</v>
      </c>
    </row>
    <row r="461" s="29" customFormat="true" ht="22.5" hidden="false" customHeight="true" outlineLevel="0" collapsed="false">
      <c r="B461" s="182"/>
      <c r="C461" s="183" t="s">
        <v>559</v>
      </c>
      <c r="D461" s="183" t="s">
        <v>130</v>
      </c>
      <c r="E461" s="184" t="s">
        <v>560</v>
      </c>
      <c r="F461" s="185" t="s">
        <v>561</v>
      </c>
      <c r="G461" s="186" t="s">
        <v>133</v>
      </c>
      <c r="H461" s="187" t="n">
        <v>430</v>
      </c>
      <c r="I461" s="188"/>
      <c r="J461" s="189" t="n">
        <f aca="false">ROUND(I461*H461,2)</f>
        <v>0</v>
      </c>
      <c r="K461" s="185" t="s">
        <v>134</v>
      </c>
      <c r="L461" s="30"/>
      <c r="M461" s="190"/>
      <c r="N461" s="191" t="s">
        <v>47</v>
      </c>
      <c r="O461" s="31"/>
      <c r="P461" s="192" t="n">
        <f aca="false">O461*H461</f>
        <v>0</v>
      </c>
      <c r="Q461" s="192" t="n">
        <v>0.167</v>
      </c>
      <c r="R461" s="192" t="n">
        <f aca="false">Q461*H461</f>
        <v>71.81</v>
      </c>
      <c r="S461" s="192" t="n">
        <v>0</v>
      </c>
      <c r="T461" s="193" t="n">
        <f aca="false">S461*H461</f>
        <v>0</v>
      </c>
      <c r="AR461" s="10" t="s">
        <v>135</v>
      </c>
      <c r="AT461" s="10" t="s">
        <v>130</v>
      </c>
      <c r="AU461" s="10" t="s">
        <v>85</v>
      </c>
      <c r="AY461" s="10" t="s">
        <v>128</v>
      </c>
      <c r="BE461" s="194" t="n">
        <f aca="false">IF(N461="základní",J461,0)</f>
        <v>0</v>
      </c>
      <c r="BF461" s="194" t="n">
        <f aca="false">IF(N461="snížená",J461,0)</f>
        <v>0</v>
      </c>
      <c r="BG461" s="194" t="n">
        <f aca="false">IF(N461="zákl. přenesená",J461,0)</f>
        <v>0</v>
      </c>
      <c r="BH461" s="194" t="n">
        <f aca="false">IF(N461="sníž. přenesená",J461,0)</f>
        <v>0</v>
      </c>
      <c r="BI461" s="194" t="n">
        <f aca="false">IF(N461="nulová",J461,0)</f>
        <v>0</v>
      </c>
      <c r="BJ461" s="10" t="s">
        <v>24</v>
      </c>
      <c r="BK461" s="194" t="n">
        <f aca="false">ROUND(I461*H461,2)</f>
        <v>0</v>
      </c>
      <c r="BL461" s="10" t="s">
        <v>135</v>
      </c>
      <c r="BM461" s="10" t="s">
        <v>562</v>
      </c>
    </row>
    <row r="462" s="29" customFormat="true" ht="27" hidden="false" customHeight="false" outlineLevel="0" collapsed="false">
      <c r="B462" s="30"/>
      <c r="D462" s="195" t="s">
        <v>137</v>
      </c>
      <c r="F462" s="196" t="s">
        <v>563</v>
      </c>
      <c r="I462" s="153"/>
      <c r="L462" s="30"/>
      <c r="M462" s="197"/>
      <c r="N462" s="31"/>
      <c r="O462" s="31"/>
      <c r="P462" s="31"/>
      <c r="Q462" s="31"/>
      <c r="R462" s="31"/>
      <c r="S462" s="31"/>
      <c r="T462" s="70"/>
      <c r="AT462" s="10" t="s">
        <v>137</v>
      </c>
      <c r="AU462" s="10" t="s">
        <v>85</v>
      </c>
    </row>
    <row r="463" s="29" customFormat="true" ht="81" hidden="false" customHeight="false" outlineLevel="0" collapsed="false">
      <c r="B463" s="30"/>
      <c r="D463" s="195" t="s">
        <v>139</v>
      </c>
      <c r="F463" s="198" t="s">
        <v>564</v>
      </c>
      <c r="I463" s="153"/>
      <c r="L463" s="30"/>
      <c r="M463" s="197"/>
      <c r="N463" s="31"/>
      <c r="O463" s="31"/>
      <c r="P463" s="31"/>
      <c r="Q463" s="31"/>
      <c r="R463" s="31"/>
      <c r="S463" s="31"/>
      <c r="T463" s="70"/>
      <c r="AT463" s="10" t="s">
        <v>139</v>
      </c>
      <c r="AU463" s="10" t="s">
        <v>85</v>
      </c>
    </row>
    <row r="464" s="210" customFormat="true" ht="13.5" hidden="false" customHeight="false" outlineLevel="0" collapsed="false">
      <c r="B464" s="211"/>
      <c r="D464" s="195" t="s">
        <v>141</v>
      </c>
      <c r="E464" s="212"/>
      <c r="F464" s="213" t="s">
        <v>433</v>
      </c>
      <c r="H464" s="212"/>
      <c r="I464" s="214"/>
      <c r="L464" s="211"/>
      <c r="M464" s="215"/>
      <c r="N464" s="216"/>
      <c r="O464" s="216"/>
      <c r="P464" s="216"/>
      <c r="Q464" s="216"/>
      <c r="R464" s="216"/>
      <c r="S464" s="216"/>
      <c r="T464" s="217"/>
      <c r="AT464" s="212" t="s">
        <v>141</v>
      </c>
      <c r="AU464" s="212" t="s">
        <v>85</v>
      </c>
      <c r="AV464" s="210" t="s">
        <v>24</v>
      </c>
      <c r="AW464" s="210" t="s">
        <v>40</v>
      </c>
      <c r="AX464" s="210" t="s">
        <v>76</v>
      </c>
      <c r="AY464" s="212" t="s">
        <v>128</v>
      </c>
    </row>
    <row r="465" s="199" customFormat="true" ht="13.5" hidden="false" customHeight="false" outlineLevel="0" collapsed="false">
      <c r="B465" s="200"/>
      <c r="D465" s="195" t="s">
        <v>141</v>
      </c>
      <c r="E465" s="209"/>
      <c r="F465" s="218" t="s">
        <v>434</v>
      </c>
      <c r="H465" s="219" t="n">
        <v>100</v>
      </c>
      <c r="I465" s="205"/>
      <c r="L465" s="200"/>
      <c r="M465" s="206"/>
      <c r="N465" s="207"/>
      <c r="O465" s="207"/>
      <c r="P465" s="207"/>
      <c r="Q465" s="207"/>
      <c r="R465" s="207"/>
      <c r="S465" s="207"/>
      <c r="T465" s="208"/>
      <c r="AT465" s="209" t="s">
        <v>141</v>
      </c>
      <c r="AU465" s="209" t="s">
        <v>85</v>
      </c>
      <c r="AV465" s="199" t="s">
        <v>85</v>
      </c>
      <c r="AW465" s="199" t="s">
        <v>40</v>
      </c>
      <c r="AX465" s="199" t="s">
        <v>76</v>
      </c>
      <c r="AY465" s="209" t="s">
        <v>128</v>
      </c>
    </row>
    <row r="466" s="199" customFormat="true" ht="13.5" hidden="false" customHeight="false" outlineLevel="0" collapsed="false">
      <c r="B466" s="200"/>
      <c r="D466" s="195" t="s">
        <v>141</v>
      </c>
      <c r="E466" s="209"/>
      <c r="F466" s="218" t="s">
        <v>436</v>
      </c>
      <c r="H466" s="219" t="n">
        <v>330</v>
      </c>
      <c r="I466" s="205"/>
      <c r="L466" s="200"/>
      <c r="M466" s="206"/>
      <c r="N466" s="207"/>
      <c r="O466" s="207"/>
      <c r="P466" s="207"/>
      <c r="Q466" s="207"/>
      <c r="R466" s="207"/>
      <c r="S466" s="207"/>
      <c r="T466" s="208"/>
      <c r="AT466" s="209" t="s">
        <v>141</v>
      </c>
      <c r="AU466" s="209" t="s">
        <v>85</v>
      </c>
      <c r="AV466" s="199" t="s">
        <v>85</v>
      </c>
      <c r="AW466" s="199" t="s">
        <v>40</v>
      </c>
      <c r="AX466" s="199" t="s">
        <v>76</v>
      </c>
      <c r="AY466" s="209" t="s">
        <v>128</v>
      </c>
    </row>
    <row r="467" s="220" customFormat="true" ht="13.5" hidden="false" customHeight="false" outlineLevel="0" collapsed="false">
      <c r="B467" s="221"/>
      <c r="D467" s="201" t="s">
        <v>141</v>
      </c>
      <c r="E467" s="222"/>
      <c r="F467" s="223" t="s">
        <v>169</v>
      </c>
      <c r="H467" s="224" t="n">
        <v>430</v>
      </c>
      <c r="I467" s="225"/>
      <c r="L467" s="221"/>
      <c r="M467" s="226"/>
      <c r="N467" s="227"/>
      <c r="O467" s="227"/>
      <c r="P467" s="227"/>
      <c r="Q467" s="227"/>
      <c r="R467" s="227"/>
      <c r="S467" s="227"/>
      <c r="T467" s="228"/>
      <c r="AT467" s="229" t="s">
        <v>141</v>
      </c>
      <c r="AU467" s="229" t="s">
        <v>85</v>
      </c>
      <c r="AV467" s="220" t="s">
        <v>135</v>
      </c>
      <c r="AW467" s="220" t="s">
        <v>40</v>
      </c>
      <c r="AX467" s="220" t="s">
        <v>24</v>
      </c>
      <c r="AY467" s="229" t="s">
        <v>128</v>
      </c>
    </row>
    <row r="468" s="29" customFormat="true" ht="22.5" hidden="false" customHeight="true" outlineLevel="0" collapsed="false">
      <c r="B468" s="182"/>
      <c r="C468" s="235" t="s">
        <v>565</v>
      </c>
      <c r="D468" s="235" t="s">
        <v>386</v>
      </c>
      <c r="E468" s="236" t="s">
        <v>566</v>
      </c>
      <c r="F468" s="237" t="s">
        <v>567</v>
      </c>
      <c r="G468" s="238" t="s">
        <v>350</v>
      </c>
      <c r="H468" s="239" t="n">
        <v>50.74</v>
      </c>
      <c r="I468" s="240"/>
      <c r="J468" s="241" t="n">
        <f aca="false">ROUND(I468*H468,2)</f>
        <v>0</v>
      </c>
      <c r="K468" s="237" t="s">
        <v>134</v>
      </c>
      <c r="L468" s="242"/>
      <c r="M468" s="243"/>
      <c r="N468" s="244" t="s">
        <v>47</v>
      </c>
      <c r="O468" s="31"/>
      <c r="P468" s="192" t="n">
        <f aca="false">O468*H468</f>
        <v>0</v>
      </c>
      <c r="Q468" s="192" t="n">
        <v>1</v>
      </c>
      <c r="R468" s="192" t="n">
        <f aca="false">Q468*H468</f>
        <v>50.74</v>
      </c>
      <c r="S468" s="192" t="n">
        <v>0</v>
      </c>
      <c r="T468" s="193" t="n">
        <f aca="false">S468*H468</f>
        <v>0</v>
      </c>
      <c r="AR468" s="10" t="s">
        <v>180</v>
      </c>
      <c r="AT468" s="10" t="s">
        <v>386</v>
      </c>
      <c r="AU468" s="10" t="s">
        <v>85</v>
      </c>
      <c r="AY468" s="10" t="s">
        <v>128</v>
      </c>
      <c r="BE468" s="194" t="n">
        <f aca="false">IF(N468="základní",J468,0)</f>
        <v>0</v>
      </c>
      <c r="BF468" s="194" t="n">
        <f aca="false">IF(N468="snížená",J468,0)</f>
        <v>0</v>
      </c>
      <c r="BG468" s="194" t="n">
        <f aca="false">IF(N468="zákl. přenesená",J468,0)</f>
        <v>0</v>
      </c>
      <c r="BH468" s="194" t="n">
        <f aca="false">IF(N468="sníž. přenesená",J468,0)</f>
        <v>0</v>
      </c>
      <c r="BI468" s="194" t="n">
        <f aca="false">IF(N468="nulová",J468,0)</f>
        <v>0</v>
      </c>
      <c r="BJ468" s="10" t="s">
        <v>24</v>
      </c>
      <c r="BK468" s="194" t="n">
        <f aca="false">ROUND(I468*H468,2)</f>
        <v>0</v>
      </c>
      <c r="BL468" s="10" t="s">
        <v>135</v>
      </c>
      <c r="BM468" s="10" t="s">
        <v>568</v>
      </c>
    </row>
    <row r="469" s="29" customFormat="true" ht="40.5" hidden="false" customHeight="false" outlineLevel="0" collapsed="false">
      <c r="B469" s="30"/>
      <c r="D469" s="195" t="s">
        <v>137</v>
      </c>
      <c r="F469" s="196" t="s">
        <v>569</v>
      </c>
      <c r="I469" s="153"/>
      <c r="L469" s="30"/>
      <c r="M469" s="197"/>
      <c r="N469" s="31"/>
      <c r="O469" s="31"/>
      <c r="P469" s="31"/>
      <c r="Q469" s="31"/>
      <c r="R469" s="31"/>
      <c r="S469" s="31"/>
      <c r="T469" s="70"/>
      <c r="AT469" s="10" t="s">
        <v>137</v>
      </c>
      <c r="AU469" s="10" t="s">
        <v>85</v>
      </c>
    </row>
    <row r="470" s="199" customFormat="true" ht="13.5" hidden="false" customHeight="false" outlineLevel="0" collapsed="false">
      <c r="B470" s="200"/>
      <c r="D470" s="201" t="s">
        <v>141</v>
      </c>
      <c r="F470" s="203" t="s">
        <v>570</v>
      </c>
      <c r="H470" s="204" t="n">
        <v>50.74</v>
      </c>
      <c r="I470" s="205"/>
      <c r="L470" s="200"/>
      <c r="M470" s="206"/>
      <c r="N470" s="207"/>
      <c r="O470" s="207"/>
      <c r="P470" s="207"/>
      <c r="Q470" s="207"/>
      <c r="R470" s="207"/>
      <c r="S470" s="207"/>
      <c r="T470" s="208"/>
      <c r="AT470" s="209" t="s">
        <v>141</v>
      </c>
      <c r="AU470" s="209" t="s">
        <v>85</v>
      </c>
      <c r="AV470" s="199" t="s">
        <v>85</v>
      </c>
      <c r="AW470" s="199" t="s">
        <v>6</v>
      </c>
      <c r="AX470" s="199" t="s">
        <v>24</v>
      </c>
      <c r="AY470" s="209" t="s">
        <v>128</v>
      </c>
    </row>
    <row r="471" s="29" customFormat="true" ht="22.5" hidden="false" customHeight="true" outlineLevel="0" collapsed="false">
      <c r="B471" s="182"/>
      <c r="C471" s="183" t="s">
        <v>571</v>
      </c>
      <c r="D471" s="183" t="s">
        <v>130</v>
      </c>
      <c r="E471" s="184" t="s">
        <v>572</v>
      </c>
      <c r="F471" s="185" t="s">
        <v>573</v>
      </c>
      <c r="G471" s="186" t="s">
        <v>133</v>
      </c>
      <c r="H471" s="187" t="n">
        <v>60</v>
      </c>
      <c r="I471" s="188"/>
      <c r="J471" s="189" t="n">
        <f aca="false">ROUND(I471*H471,2)</f>
        <v>0</v>
      </c>
      <c r="K471" s="185"/>
      <c r="L471" s="30"/>
      <c r="M471" s="190"/>
      <c r="N471" s="191" t="s">
        <v>47</v>
      </c>
      <c r="O471" s="31"/>
      <c r="P471" s="192" t="n">
        <f aca="false">O471*H471</f>
        <v>0</v>
      </c>
      <c r="Q471" s="192" t="n">
        <v>0.5802</v>
      </c>
      <c r="R471" s="192" t="n">
        <f aca="false">Q471*H471</f>
        <v>34.812</v>
      </c>
      <c r="S471" s="192" t="n">
        <v>0</v>
      </c>
      <c r="T471" s="193" t="n">
        <f aca="false">S471*H471</f>
        <v>0</v>
      </c>
      <c r="AR471" s="10" t="s">
        <v>135</v>
      </c>
      <c r="AT471" s="10" t="s">
        <v>130</v>
      </c>
      <c r="AU471" s="10" t="s">
        <v>85</v>
      </c>
      <c r="AY471" s="10" t="s">
        <v>128</v>
      </c>
      <c r="BE471" s="194" t="n">
        <f aca="false">IF(N471="základní",J471,0)</f>
        <v>0</v>
      </c>
      <c r="BF471" s="194" t="n">
        <f aca="false">IF(N471="snížená",J471,0)</f>
        <v>0</v>
      </c>
      <c r="BG471" s="194" t="n">
        <f aca="false">IF(N471="zákl. přenesená",J471,0)</f>
        <v>0</v>
      </c>
      <c r="BH471" s="194" t="n">
        <f aca="false">IF(N471="sníž. přenesená",J471,0)</f>
        <v>0</v>
      </c>
      <c r="BI471" s="194" t="n">
        <f aca="false">IF(N471="nulová",J471,0)</f>
        <v>0</v>
      </c>
      <c r="BJ471" s="10" t="s">
        <v>24</v>
      </c>
      <c r="BK471" s="194" t="n">
        <f aca="false">ROUND(I471*H471,2)</f>
        <v>0</v>
      </c>
      <c r="BL471" s="10" t="s">
        <v>135</v>
      </c>
      <c r="BM471" s="10" t="s">
        <v>574</v>
      </c>
    </row>
    <row r="472" s="210" customFormat="true" ht="13.5" hidden="false" customHeight="false" outlineLevel="0" collapsed="false">
      <c r="B472" s="211"/>
      <c r="D472" s="195" t="s">
        <v>141</v>
      </c>
      <c r="E472" s="212"/>
      <c r="F472" s="213" t="s">
        <v>433</v>
      </c>
      <c r="H472" s="212"/>
      <c r="I472" s="214"/>
      <c r="L472" s="211"/>
      <c r="M472" s="215"/>
      <c r="N472" s="216"/>
      <c r="O472" s="216"/>
      <c r="P472" s="216"/>
      <c r="Q472" s="216"/>
      <c r="R472" s="216"/>
      <c r="S472" s="216"/>
      <c r="T472" s="217"/>
      <c r="AT472" s="212" t="s">
        <v>141</v>
      </c>
      <c r="AU472" s="212" t="s">
        <v>85</v>
      </c>
      <c r="AV472" s="210" t="s">
        <v>24</v>
      </c>
      <c r="AW472" s="210" t="s">
        <v>40</v>
      </c>
      <c r="AX472" s="210" t="s">
        <v>76</v>
      </c>
      <c r="AY472" s="212" t="s">
        <v>128</v>
      </c>
    </row>
    <row r="473" s="199" customFormat="true" ht="13.5" hidden="false" customHeight="false" outlineLevel="0" collapsed="false">
      <c r="B473" s="200"/>
      <c r="D473" s="201" t="s">
        <v>141</v>
      </c>
      <c r="E473" s="202"/>
      <c r="F473" s="203" t="s">
        <v>435</v>
      </c>
      <c r="H473" s="204" t="n">
        <v>60</v>
      </c>
      <c r="I473" s="205"/>
      <c r="L473" s="200"/>
      <c r="M473" s="206"/>
      <c r="N473" s="207"/>
      <c r="O473" s="207"/>
      <c r="P473" s="207"/>
      <c r="Q473" s="207"/>
      <c r="R473" s="207"/>
      <c r="S473" s="207"/>
      <c r="T473" s="208"/>
      <c r="AT473" s="209" t="s">
        <v>141</v>
      </c>
      <c r="AU473" s="209" t="s">
        <v>85</v>
      </c>
      <c r="AV473" s="199" t="s">
        <v>85</v>
      </c>
      <c r="AW473" s="199" t="s">
        <v>40</v>
      </c>
      <c r="AX473" s="199" t="s">
        <v>24</v>
      </c>
      <c r="AY473" s="209" t="s">
        <v>128</v>
      </c>
    </row>
    <row r="474" s="29" customFormat="true" ht="22.5" hidden="false" customHeight="true" outlineLevel="0" collapsed="false">
      <c r="B474" s="182"/>
      <c r="C474" s="235" t="s">
        <v>575</v>
      </c>
      <c r="D474" s="235" t="s">
        <v>386</v>
      </c>
      <c r="E474" s="236" t="s">
        <v>576</v>
      </c>
      <c r="F474" s="237" t="s">
        <v>577</v>
      </c>
      <c r="G474" s="238" t="s">
        <v>133</v>
      </c>
      <c r="H474" s="239" t="n">
        <v>60</v>
      </c>
      <c r="I474" s="240"/>
      <c r="J474" s="241" t="n">
        <f aca="false">ROUND(I474*H474,2)</f>
        <v>0</v>
      </c>
      <c r="K474" s="237"/>
      <c r="L474" s="242"/>
      <c r="M474" s="243"/>
      <c r="N474" s="244" t="s">
        <v>47</v>
      </c>
      <c r="O474" s="31"/>
      <c r="P474" s="192" t="n">
        <f aca="false">O474*H474</f>
        <v>0</v>
      </c>
      <c r="Q474" s="192" t="n">
        <v>0.25</v>
      </c>
      <c r="R474" s="192" t="n">
        <f aca="false">Q474*H474</f>
        <v>15</v>
      </c>
      <c r="S474" s="192" t="n">
        <v>0</v>
      </c>
      <c r="T474" s="193" t="n">
        <f aca="false">S474*H474</f>
        <v>0</v>
      </c>
      <c r="AR474" s="10" t="s">
        <v>180</v>
      </c>
      <c r="AT474" s="10" t="s">
        <v>386</v>
      </c>
      <c r="AU474" s="10" t="s">
        <v>85</v>
      </c>
      <c r="AY474" s="10" t="s">
        <v>128</v>
      </c>
      <c r="BE474" s="194" t="n">
        <f aca="false">IF(N474="základní",J474,0)</f>
        <v>0</v>
      </c>
      <c r="BF474" s="194" t="n">
        <f aca="false">IF(N474="snížená",J474,0)</f>
        <v>0</v>
      </c>
      <c r="BG474" s="194" t="n">
        <f aca="false">IF(N474="zákl. přenesená",J474,0)</f>
        <v>0</v>
      </c>
      <c r="BH474" s="194" t="n">
        <f aca="false">IF(N474="sníž. přenesená",J474,0)</f>
        <v>0</v>
      </c>
      <c r="BI474" s="194" t="n">
        <f aca="false">IF(N474="nulová",J474,0)</f>
        <v>0</v>
      </c>
      <c r="BJ474" s="10" t="s">
        <v>24</v>
      </c>
      <c r="BK474" s="194" t="n">
        <f aca="false">ROUND(I474*H474,2)</f>
        <v>0</v>
      </c>
      <c r="BL474" s="10" t="s">
        <v>135</v>
      </c>
      <c r="BM474" s="10" t="s">
        <v>578</v>
      </c>
    </row>
    <row r="475" s="29" customFormat="true" ht="31.5" hidden="false" customHeight="true" outlineLevel="0" collapsed="false">
      <c r="B475" s="182"/>
      <c r="C475" s="183" t="s">
        <v>579</v>
      </c>
      <c r="D475" s="183" t="s">
        <v>130</v>
      </c>
      <c r="E475" s="184" t="s">
        <v>580</v>
      </c>
      <c r="F475" s="185" t="s">
        <v>581</v>
      </c>
      <c r="G475" s="186" t="s">
        <v>133</v>
      </c>
      <c r="H475" s="187" t="n">
        <v>7.5</v>
      </c>
      <c r="I475" s="188"/>
      <c r="J475" s="189" t="n">
        <f aca="false">ROUND(I475*H475,2)</f>
        <v>0</v>
      </c>
      <c r="K475" s="185" t="s">
        <v>134</v>
      </c>
      <c r="L475" s="30"/>
      <c r="M475" s="190"/>
      <c r="N475" s="191" t="s">
        <v>47</v>
      </c>
      <c r="O475" s="31"/>
      <c r="P475" s="192" t="n">
        <f aca="false">O475*H475</f>
        <v>0</v>
      </c>
      <c r="Q475" s="192" t="n">
        <v>0.101</v>
      </c>
      <c r="R475" s="192" t="n">
        <f aca="false">Q475*H475</f>
        <v>0.7575</v>
      </c>
      <c r="S475" s="192" t="n">
        <v>0</v>
      </c>
      <c r="T475" s="193" t="n">
        <f aca="false">S475*H475</f>
        <v>0</v>
      </c>
      <c r="AR475" s="10" t="s">
        <v>135</v>
      </c>
      <c r="AT475" s="10" t="s">
        <v>130</v>
      </c>
      <c r="AU475" s="10" t="s">
        <v>85</v>
      </c>
      <c r="AY475" s="10" t="s">
        <v>128</v>
      </c>
      <c r="BE475" s="194" t="n">
        <f aca="false">IF(N475="základní",J475,0)</f>
        <v>0</v>
      </c>
      <c r="BF475" s="194" t="n">
        <f aca="false">IF(N475="snížená",J475,0)</f>
        <v>0</v>
      </c>
      <c r="BG475" s="194" t="n">
        <f aca="false">IF(N475="zákl. přenesená",J475,0)</f>
        <v>0</v>
      </c>
      <c r="BH475" s="194" t="n">
        <f aca="false">IF(N475="sníž. přenesená",J475,0)</f>
        <v>0</v>
      </c>
      <c r="BI475" s="194" t="n">
        <f aca="false">IF(N475="nulová",J475,0)</f>
        <v>0</v>
      </c>
      <c r="BJ475" s="10" t="s">
        <v>24</v>
      </c>
      <c r="BK475" s="194" t="n">
        <f aca="false">ROUND(I475*H475,2)</f>
        <v>0</v>
      </c>
      <c r="BL475" s="10" t="s">
        <v>135</v>
      </c>
      <c r="BM475" s="10" t="s">
        <v>582</v>
      </c>
    </row>
    <row r="476" s="29" customFormat="true" ht="40.5" hidden="false" customHeight="false" outlineLevel="0" collapsed="false">
      <c r="B476" s="30"/>
      <c r="D476" s="195" t="s">
        <v>137</v>
      </c>
      <c r="F476" s="196" t="s">
        <v>583</v>
      </c>
      <c r="I476" s="153"/>
      <c r="L476" s="30"/>
      <c r="M476" s="197"/>
      <c r="N476" s="31"/>
      <c r="O476" s="31"/>
      <c r="P476" s="31"/>
      <c r="Q476" s="31"/>
      <c r="R476" s="31"/>
      <c r="S476" s="31"/>
      <c r="T476" s="70"/>
      <c r="AT476" s="10" t="s">
        <v>137</v>
      </c>
      <c r="AU476" s="10" t="s">
        <v>85</v>
      </c>
    </row>
    <row r="477" s="29" customFormat="true" ht="81" hidden="false" customHeight="false" outlineLevel="0" collapsed="false">
      <c r="B477" s="30"/>
      <c r="D477" s="195" t="s">
        <v>139</v>
      </c>
      <c r="F477" s="198" t="s">
        <v>584</v>
      </c>
      <c r="I477" s="153"/>
      <c r="L477" s="30"/>
      <c r="M477" s="197"/>
      <c r="N477" s="31"/>
      <c r="O477" s="31"/>
      <c r="P477" s="31"/>
      <c r="Q477" s="31"/>
      <c r="R477" s="31"/>
      <c r="S477" s="31"/>
      <c r="T477" s="70"/>
      <c r="AT477" s="10" t="s">
        <v>139</v>
      </c>
      <c r="AU477" s="10" t="s">
        <v>85</v>
      </c>
    </row>
    <row r="478" s="199" customFormat="true" ht="13.5" hidden="false" customHeight="false" outlineLevel="0" collapsed="false">
      <c r="B478" s="200"/>
      <c r="D478" s="201" t="s">
        <v>141</v>
      </c>
      <c r="E478" s="202"/>
      <c r="F478" s="203" t="s">
        <v>512</v>
      </c>
      <c r="H478" s="204" t="n">
        <v>7.5</v>
      </c>
      <c r="I478" s="205"/>
      <c r="L478" s="200"/>
      <c r="M478" s="206"/>
      <c r="N478" s="207"/>
      <c r="O478" s="207"/>
      <c r="P478" s="207"/>
      <c r="Q478" s="207"/>
      <c r="R478" s="207"/>
      <c r="S478" s="207"/>
      <c r="T478" s="208"/>
      <c r="AT478" s="209" t="s">
        <v>141</v>
      </c>
      <c r="AU478" s="209" t="s">
        <v>85</v>
      </c>
      <c r="AV478" s="199" t="s">
        <v>85</v>
      </c>
      <c r="AW478" s="199" t="s">
        <v>40</v>
      </c>
      <c r="AX478" s="199" t="s">
        <v>24</v>
      </c>
      <c r="AY478" s="209" t="s">
        <v>128</v>
      </c>
    </row>
    <row r="479" s="29" customFormat="true" ht="22.5" hidden="false" customHeight="true" outlineLevel="0" collapsed="false">
      <c r="B479" s="182"/>
      <c r="C479" s="235" t="s">
        <v>585</v>
      </c>
      <c r="D479" s="235" t="s">
        <v>386</v>
      </c>
      <c r="E479" s="236" t="s">
        <v>586</v>
      </c>
      <c r="F479" s="237" t="s">
        <v>587</v>
      </c>
      <c r="G479" s="238" t="s">
        <v>133</v>
      </c>
      <c r="H479" s="239" t="n">
        <v>7.725</v>
      </c>
      <c r="I479" s="240"/>
      <c r="J479" s="241" t="n">
        <f aca="false">ROUND(I479*H479,2)</f>
        <v>0</v>
      </c>
      <c r="K479" s="237"/>
      <c r="L479" s="242"/>
      <c r="M479" s="243"/>
      <c r="N479" s="244" t="s">
        <v>47</v>
      </c>
      <c r="O479" s="31"/>
      <c r="P479" s="192" t="n">
        <f aca="false">O479*H479</f>
        <v>0</v>
      </c>
      <c r="Q479" s="192" t="n">
        <v>0</v>
      </c>
      <c r="R479" s="192" t="n">
        <f aca="false">Q479*H479</f>
        <v>0</v>
      </c>
      <c r="S479" s="192" t="n">
        <v>0</v>
      </c>
      <c r="T479" s="193" t="n">
        <f aca="false">S479*H479</f>
        <v>0</v>
      </c>
      <c r="AR479" s="10" t="s">
        <v>180</v>
      </c>
      <c r="AT479" s="10" t="s">
        <v>386</v>
      </c>
      <c r="AU479" s="10" t="s">
        <v>85</v>
      </c>
      <c r="AY479" s="10" t="s">
        <v>128</v>
      </c>
      <c r="BE479" s="194" t="n">
        <f aca="false">IF(N479="základní",J479,0)</f>
        <v>0</v>
      </c>
      <c r="BF479" s="194" t="n">
        <f aca="false">IF(N479="snížená",J479,0)</f>
        <v>0</v>
      </c>
      <c r="BG479" s="194" t="n">
        <f aca="false">IF(N479="zákl. přenesená",J479,0)</f>
        <v>0</v>
      </c>
      <c r="BH479" s="194" t="n">
        <f aca="false">IF(N479="sníž. přenesená",J479,0)</f>
        <v>0</v>
      </c>
      <c r="BI479" s="194" t="n">
        <f aca="false">IF(N479="nulová",J479,0)</f>
        <v>0</v>
      </c>
      <c r="BJ479" s="10" t="s">
        <v>24</v>
      </c>
      <c r="BK479" s="194" t="n">
        <f aca="false">ROUND(I479*H479,2)</f>
        <v>0</v>
      </c>
      <c r="BL479" s="10" t="s">
        <v>135</v>
      </c>
      <c r="BM479" s="10" t="s">
        <v>588</v>
      </c>
    </row>
    <row r="480" s="199" customFormat="true" ht="13.5" hidden="false" customHeight="false" outlineLevel="0" collapsed="false">
      <c r="B480" s="200"/>
      <c r="D480" s="201" t="s">
        <v>141</v>
      </c>
      <c r="F480" s="203" t="s">
        <v>589</v>
      </c>
      <c r="H480" s="204" t="n">
        <v>7.725</v>
      </c>
      <c r="I480" s="205"/>
      <c r="L480" s="200"/>
      <c r="M480" s="206"/>
      <c r="N480" s="207"/>
      <c r="O480" s="207"/>
      <c r="P480" s="207"/>
      <c r="Q480" s="207"/>
      <c r="R480" s="207"/>
      <c r="S480" s="207"/>
      <c r="T480" s="208"/>
      <c r="AT480" s="209" t="s">
        <v>141</v>
      </c>
      <c r="AU480" s="209" t="s">
        <v>85</v>
      </c>
      <c r="AV480" s="199" t="s">
        <v>85</v>
      </c>
      <c r="AW480" s="199" t="s">
        <v>6</v>
      </c>
      <c r="AX480" s="199" t="s">
        <v>24</v>
      </c>
      <c r="AY480" s="209" t="s">
        <v>128</v>
      </c>
    </row>
    <row r="481" s="29" customFormat="true" ht="31.5" hidden="false" customHeight="true" outlineLevel="0" collapsed="false">
      <c r="B481" s="182"/>
      <c r="C481" s="183" t="s">
        <v>590</v>
      </c>
      <c r="D481" s="183" t="s">
        <v>130</v>
      </c>
      <c r="E481" s="184" t="s">
        <v>591</v>
      </c>
      <c r="F481" s="185" t="s">
        <v>592</v>
      </c>
      <c r="G481" s="186" t="s">
        <v>133</v>
      </c>
      <c r="H481" s="187" t="n">
        <v>10</v>
      </c>
      <c r="I481" s="188"/>
      <c r="J481" s="189" t="n">
        <f aca="false">ROUND(I481*H481,2)</f>
        <v>0</v>
      </c>
      <c r="K481" s="185" t="s">
        <v>134</v>
      </c>
      <c r="L481" s="30"/>
      <c r="M481" s="190"/>
      <c r="N481" s="191" t="s">
        <v>47</v>
      </c>
      <c r="O481" s="31"/>
      <c r="P481" s="192" t="n">
        <f aca="false">O481*H481</f>
        <v>0</v>
      </c>
      <c r="Q481" s="192" t="n">
        <v>0.101</v>
      </c>
      <c r="R481" s="192" t="n">
        <f aca="false">Q481*H481</f>
        <v>1.01</v>
      </c>
      <c r="S481" s="192" t="n">
        <v>0</v>
      </c>
      <c r="T481" s="193" t="n">
        <f aca="false">S481*H481</f>
        <v>0</v>
      </c>
      <c r="AR481" s="10" t="s">
        <v>135</v>
      </c>
      <c r="AT481" s="10" t="s">
        <v>130</v>
      </c>
      <c r="AU481" s="10" t="s">
        <v>85</v>
      </c>
      <c r="AY481" s="10" t="s">
        <v>128</v>
      </c>
      <c r="BE481" s="194" t="n">
        <f aca="false">IF(N481="základní",J481,0)</f>
        <v>0</v>
      </c>
      <c r="BF481" s="194" t="n">
        <f aca="false">IF(N481="snížená",J481,0)</f>
        <v>0</v>
      </c>
      <c r="BG481" s="194" t="n">
        <f aca="false">IF(N481="zákl. přenesená",J481,0)</f>
        <v>0</v>
      </c>
      <c r="BH481" s="194" t="n">
        <f aca="false">IF(N481="sníž. přenesená",J481,0)</f>
        <v>0</v>
      </c>
      <c r="BI481" s="194" t="n">
        <f aca="false">IF(N481="nulová",J481,0)</f>
        <v>0</v>
      </c>
      <c r="BJ481" s="10" t="s">
        <v>24</v>
      </c>
      <c r="BK481" s="194" t="n">
        <f aca="false">ROUND(I481*H481,2)</f>
        <v>0</v>
      </c>
      <c r="BL481" s="10" t="s">
        <v>135</v>
      </c>
      <c r="BM481" s="10" t="s">
        <v>593</v>
      </c>
    </row>
    <row r="482" s="29" customFormat="true" ht="40.5" hidden="false" customHeight="false" outlineLevel="0" collapsed="false">
      <c r="B482" s="30"/>
      <c r="D482" s="195" t="s">
        <v>137</v>
      </c>
      <c r="F482" s="196" t="s">
        <v>594</v>
      </c>
      <c r="I482" s="153"/>
      <c r="L482" s="30"/>
      <c r="M482" s="197"/>
      <c r="N482" s="31"/>
      <c r="O482" s="31"/>
      <c r="P482" s="31"/>
      <c r="Q482" s="31"/>
      <c r="R482" s="31"/>
      <c r="S482" s="31"/>
      <c r="T482" s="70"/>
      <c r="AT482" s="10" t="s">
        <v>137</v>
      </c>
      <c r="AU482" s="10" t="s">
        <v>85</v>
      </c>
    </row>
    <row r="483" s="29" customFormat="true" ht="81" hidden="false" customHeight="false" outlineLevel="0" collapsed="false">
      <c r="B483" s="30"/>
      <c r="D483" s="195" t="s">
        <v>139</v>
      </c>
      <c r="F483" s="198" t="s">
        <v>584</v>
      </c>
      <c r="I483" s="153"/>
      <c r="L483" s="30"/>
      <c r="M483" s="197"/>
      <c r="N483" s="31"/>
      <c r="O483" s="31"/>
      <c r="P483" s="31"/>
      <c r="Q483" s="31"/>
      <c r="R483" s="31"/>
      <c r="S483" s="31"/>
      <c r="T483" s="70"/>
      <c r="AT483" s="10" t="s">
        <v>139</v>
      </c>
      <c r="AU483" s="10" t="s">
        <v>85</v>
      </c>
    </row>
    <row r="484" s="199" customFormat="true" ht="13.5" hidden="false" customHeight="false" outlineLevel="0" collapsed="false">
      <c r="B484" s="200"/>
      <c r="D484" s="201" t="s">
        <v>141</v>
      </c>
      <c r="E484" s="202"/>
      <c r="F484" s="203" t="s">
        <v>595</v>
      </c>
      <c r="H484" s="204" t="n">
        <v>10</v>
      </c>
      <c r="I484" s="205"/>
      <c r="L484" s="200"/>
      <c r="M484" s="206"/>
      <c r="N484" s="207"/>
      <c r="O484" s="207"/>
      <c r="P484" s="207"/>
      <c r="Q484" s="207"/>
      <c r="R484" s="207"/>
      <c r="S484" s="207"/>
      <c r="T484" s="208"/>
      <c r="AT484" s="209" t="s">
        <v>141</v>
      </c>
      <c r="AU484" s="209" t="s">
        <v>85</v>
      </c>
      <c r="AV484" s="199" t="s">
        <v>85</v>
      </c>
      <c r="AW484" s="199" t="s">
        <v>40</v>
      </c>
      <c r="AX484" s="199" t="s">
        <v>24</v>
      </c>
      <c r="AY484" s="209" t="s">
        <v>128</v>
      </c>
    </row>
    <row r="485" s="29" customFormat="true" ht="22.5" hidden="false" customHeight="true" outlineLevel="0" collapsed="false">
      <c r="B485" s="182"/>
      <c r="C485" s="235" t="s">
        <v>596</v>
      </c>
      <c r="D485" s="235" t="s">
        <v>386</v>
      </c>
      <c r="E485" s="236" t="s">
        <v>597</v>
      </c>
      <c r="F485" s="237" t="s">
        <v>598</v>
      </c>
      <c r="G485" s="238" t="s">
        <v>133</v>
      </c>
      <c r="H485" s="239" t="n">
        <v>10.3</v>
      </c>
      <c r="I485" s="240"/>
      <c r="J485" s="241" t="n">
        <f aca="false">ROUND(I485*H485,2)</f>
        <v>0</v>
      </c>
      <c r="K485" s="237"/>
      <c r="L485" s="242"/>
      <c r="M485" s="243"/>
      <c r="N485" s="244" t="s">
        <v>47</v>
      </c>
      <c r="O485" s="31"/>
      <c r="P485" s="192" t="n">
        <f aca="false">O485*H485</f>
        <v>0</v>
      </c>
      <c r="Q485" s="192" t="n">
        <v>0.135</v>
      </c>
      <c r="R485" s="192" t="n">
        <f aca="false">Q485*H485</f>
        <v>1.3905</v>
      </c>
      <c r="S485" s="192" t="n">
        <v>0</v>
      </c>
      <c r="T485" s="193" t="n">
        <f aca="false">S485*H485</f>
        <v>0</v>
      </c>
      <c r="AR485" s="10" t="s">
        <v>180</v>
      </c>
      <c r="AT485" s="10" t="s">
        <v>386</v>
      </c>
      <c r="AU485" s="10" t="s">
        <v>85</v>
      </c>
      <c r="AY485" s="10" t="s">
        <v>128</v>
      </c>
      <c r="BE485" s="194" t="n">
        <f aca="false">IF(N485="základní",J485,0)</f>
        <v>0</v>
      </c>
      <c r="BF485" s="194" t="n">
        <f aca="false">IF(N485="snížená",J485,0)</f>
        <v>0</v>
      </c>
      <c r="BG485" s="194" t="n">
        <f aca="false">IF(N485="zákl. přenesená",J485,0)</f>
        <v>0</v>
      </c>
      <c r="BH485" s="194" t="n">
        <f aca="false">IF(N485="sníž. přenesená",J485,0)</f>
        <v>0</v>
      </c>
      <c r="BI485" s="194" t="n">
        <f aca="false">IF(N485="nulová",J485,0)</f>
        <v>0</v>
      </c>
      <c r="BJ485" s="10" t="s">
        <v>24</v>
      </c>
      <c r="BK485" s="194" t="n">
        <f aca="false">ROUND(I485*H485,2)</f>
        <v>0</v>
      </c>
      <c r="BL485" s="10" t="s">
        <v>135</v>
      </c>
      <c r="BM485" s="10" t="s">
        <v>599</v>
      </c>
    </row>
    <row r="486" s="199" customFormat="true" ht="13.5" hidden="false" customHeight="false" outlineLevel="0" collapsed="false">
      <c r="B486" s="200"/>
      <c r="D486" s="195" t="s">
        <v>141</v>
      </c>
      <c r="F486" s="218" t="s">
        <v>600</v>
      </c>
      <c r="H486" s="219" t="n">
        <v>10.3</v>
      </c>
      <c r="I486" s="205"/>
      <c r="L486" s="200"/>
      <c r="M486" s="206"/>
      <c r="N486" s="207"/>
      <c r="O486" s="207"/>
      <c r="P486" s="207"/>
      <c r="Q486" s="207"/>
      <c r="R486" s="207"/>
      <c r="S486" s="207"/>
      <c r="T486" s="208"/>
      <c r="AT486" s="209" t="s">
        <v>141</v>
      </c>
      <c r="AU486" s="209" t="s">
        <v>85</v>
      </c>
      <c r="AV486" s="199" t="s">
        <v>85</v>
      </c>
      <c r="AW486" s="199" t="s">
        <v>6</v>
      </c>
      <c r="AX486" s="199" t="s">
        <v>24</v>
      </c>
      <c r="AY486" s="209" t="s">
        <v>128</v>
      </c>
    </row>
    <row r="487" s="167" customFormat="true" ht="29.85" hidden="false" customHeight="true" outlineLevel="0" collapsed="false">
      <c r="B487" s="168"/>
      <c r="D487" s="179" t="s">
        <v>75</v>
      </c>
      <c r="E487" s="180" t="s">
        <v>180</v>
      </c>
      <c r="F487" s="180" t="s">
        <v>601</v>
      </c>
      <c r="I487" s="171"/>
      <c r="J487" s="181" t="n">
        <f aca="false">BK487</f>
        <v>0</v>
      </c>
      <c r="L487" s="168"/>
      <c r="M487" s="173"/>
      <c r="N487" s="174"/>
      <c r="O487" s="174"/>
      <c r="P487" s="175" t="n">
        <f aca="false">SUM(P488:P615)</f>
        <v>0</v>
      </c>
      <c r="Q487" s="174"/>
      <c r="R487" s="175" t="n">
        <f aca="false">SUM(R488:R615)</f>
        <v>18.586456</v>
      </c>
      <c r="S487" s="174"/>
      <c r="T487" s="176" t="n">
        <f aca="false">SUM(T488:T615)</f>
        <v>1.3227</v>
      </c>
      <c r="AR487" s="169" t="s">
        <v>24</v>
      </c>
      <c r="AT487" s="177" t="s">
        <v>75</v>
      </c>
      <c r="AU487" s="177" t="s">
        <v>24</v>
      </c>
      <c r="AY487" s="169" t="s">
        <v>128</v>
      </c>
      <c r="BK487" s="178" t="n">
        <f aca="false">SUM(BK488:BK615)</f>
        <v>0</v>
      </c>
    </row>
    <row r="488" s="29" customFormat="true" ht="22.5" hidden="false" customHeight="true" outlineLevel="0" collapsed="false">
      <c r="B488" s="182"/>
      <c r="C488" s="183" t="s">
        <v>602</v>
      </c>
      <c r="D488" s="183" t="s">
        <v>130</v>
      </c>
      <c r="E488" s="184" t="s">
        <v>603</v>
      </c>
      <c r="F488" s="185" t="s">
        <v>604</v>
      </c>
      <c r="G488" s="186" t="s">
        <v>483</v>
      </c>
      <c r="H488" s="187" t="n">
        <v>1</v>
      </c>
      <c r="I488" s="188"/>
      <c r="J488" s="189" t="n">
        <f aca="false">ROUND(I488*H488,2)</f>
        <v>0</v>
      </c>
      <c r="K488" s="185" t="s">
        <v>134</v>
      </c>
      <c r="L488" s="30"/>
      <c r="M488" s="190"/>
      <c r="N488" s="191" t="s">
        <v>47</v>
      </c>
      <c r="O488" s="31"/>
      <c r="P488" s="192" t="n">
        <f aca="false">O488*H488</f>
        <v>0</v>
      </c>
      <c r="Q488" s="192" t="n">
        <v>1.12181</v>
      </c>
      <c r="R488" s="192" t="n">
        <f aca="false">Q488*H488</f>
        <v>1.12181</v>
      </c>
      <c r="S488" s="192" t="n">
        <v>0</v>
      </c>
      <c r="T488" s="193" t="n">
        <f aca="false">S488*H488</f>
        <v>0</v>
      </c>
      <c r="AR488" s="10" t="s">
        <v>135</v>
      </c>
      <c r="AT488" s="10" t="s">
        <v>130</v>
      </c>
      <c r="AU488" s="10" t="s">
        <v>85</v>
      </c>
      <c r="AY488" s="10" t="s">
        <v>128</v>
      </c>
      <c r="BE488" s="194" t="n">
        <f aca="false">IF(N488="základní",J488,0)</f>
        <v>0</v>
      </c>
      <c r="BF488" s="194" t="n">
        <f aca="false">IF(N488="snížená",J488,0)</f>
        <v>0</v>
      </c>
      <c r="BG488" s="194" t="n">
        <f aca="false">IF(N488="zákl. přenesená",J488,0)</f>
        <v>0</v>
      </c>
      <c r="BH488" s="194" t="n">
        <f aca="false">IF(N488="sníž. přenesená",J488,0)</f>
        <v>0</v>
      </c>
      <c r="BI488" s="194" t="n">
        <f aca="false">IF(N488="nulová",J488,0)</f>
        <v>0</v>
      </c>
      <c r="BJ488" s="10" t="s">
        <v>24</v>
      </c>
      <c r="BK488" s="194" t="n">
        <f aca="false">ROUND(I488*H488,2)</f>
        <v>0</v>
      </c>
      <c r="BL488" s="10" t="s">
        <v>135</v>
      </c>
      <c r="BM488" s="10" t="s">
        <v>605</v>
      </c>
    </row>
    <row r="489" s="29" customFormat="true" ht="13.5" hidden="false" customHeight="false" outlineLevel="0" collapsed="false">
      <c r="B489" s="30"/>
      <c r="D489" s="195" t="s">
        <v>137</v>
      </c>
      <c r="F489" s="196" t="s">
        <v>606</v>
      </c>
      <c r="I489" s="153"/>
      <c r="L489" s="30"/>
      <c r="M489" s="197"/>
      <c r="N489" s="31"/>
      <c r="O489" s="31"/>
      <c r="P489" s="31"/>
      <c r="Q489" s="31"/>
      <c r="R489" s="31"/>
      <c r="S489" s="31"/>
      <c r="T489" s="70"/>
      <c r="AT489" s="10" t="s">
        <v>137</v>
      </c>
      <c r="AU489" s="10" t="s">
        <v>85</v>
      </c>
    </row>
    <row r="490" s="29" customFormat="true" ht="67.5" hidden="false" customHeight="false" outlineLevel="0" collapsed="false">
      <c r="B490" s="30"/>
      <c r="D490" s="195" t="s">
        <v>139</v>
      </c>
      <c r="F490" s="198" t="s">
        <v>607</v>
      </c>
      <c r="I490" s="153"/>
      <c r="L490" s="30"/>
      <c r="M490" s="197"/>
      <c r="N490" s="31"/>
      <c r="O490" s="31"/>
      <c r="P490" s="31"/>
      <c r="Q490" s="31"/>
      <c r="R490" s="31"/>
      <c r="S490" s="31"/>
      <c r="T490" s="70"/>
      <c r="AT490" s="10" t="s">
        <v>139</v>
      </c>
      <c r="AU490" s="10" t="s">
        <v>85</v>
      </c>
    </row>
    <row r="491" s="199" customFormat="true" ht="13.5" hidden="false" customHeight="false" outlineLevel="0" collapsed="false">
      <c r="B491" s="200"/>
      <c r="D491" s="195" t="s">
        <v>141</v>
      </c>
      <c r="E491" s="209"/>
      <c r="F491" s="218" t="s">
        <v>608</v>
      </c>
      <c r="H491" s="219" t="n">
        <v>1</v>
      </c>
      <c r="I491" s="205"/>
      <c r="L491" s="200"/>
      <c r="M491" s="206"/>
      <c r="N491" s="207"/>
      <c r="O491" s="207"/>
      <c r="P491" s="207"/>
      <c r="Q491" s="207"/>
      <c r="R491" s="207"/>
      <c r="S491" s="207"/>
      <c r="T491" s="208"/>
      <c r="AT491" s="209" t="s">
        <v>141</v>
      </c>
      <c r="AU491" s="209" t="s">
        <v>85</v>
      </c>
      <c r="AV491" s="199" t="s">
        <v>85</v>
      </c>
      <c r="AW491" s="199" t="s">
        <v>40</v>
      </c>
      <c r="AX491" s="199" t="s">
        <v>24</v>
      </c>
      <c r="AY491" s="209" t="s">
        <v>128</v>
      </c>
    </row>
    <row r="492" s="210" customFormat="true" ht="13.5" hidden="false" customHeight="false" outlineLevel="0" collapsed="false">
      <c r="B492" s="211"/>
      <c r="D492" s="201" t="s">
        <v>141</v>
      </c>
      <c r="E492" s="230"/>
      <c r="F492" s="231" t="s">
        <v>609</v>
      </c>
      <c r="H492" s="230"/>
      <c r="I492" s="214"/>
      <c r="L492" s="211"/>
      <c r="M492" s="215"/>
      <c r="N492" s="216"/>
      <c r="O492" s="216"/>
      <c r="P492" s="216"/>
      <c r="Q492" s="216"/>
      <c r="R492" s="216"/>
      <c r="S492" s="216"/>
      <c r="T492" s="217"/>
      <c r="AT492" s="212" t="s">
        <v>141</v>
      </c>
      <c r="AU492" s="212" t="s">
        <v>85</v>
      </c>
      <c r="AV492" s="210" t="s">
        <v>24</v>
      </c>
      <c r="AW492" s="210" t="s">
        <v>40</v>
      </c>
      <c r="AX492" s="210" t="s">
        <v>76</v>
      </c>
      <c r="AY492" s="212" t="s">
        <v>128</v>
      </c>
    </row>
    <row r="493" s="29" customFormat="true" ht="31.5" hidden="false" customHeight="true" outlineLevel="0" collapsed="false">
      <c r="B493" s="182"/>
      <c r="C493" s="235" t="s">
        <v>610</v>
      </c>
      <c r="D493" s="235" t="s">
        <v>386</v>
      </c>
      <c r="E493" s="236" t="s">
        <v>611</v>
      </c>
      <c r="F493" s="237" t="s">
        <v>612</v>
      </c>
      <c r="G493" s="238" t="s">
        <v>483</v>
      </c>
      <c r="H493" s="239" t="n">
        <v>1</v>
      </c>
      <c r="I493" s="240"/>
      <c r="J493" s="241" t="n">
        <f aca="false">ROUND(I493*H493,2)</f>
        <v>0</v>
      </c>
      <c r="K493" s="237" t="s">
        <v>134</v>
      </c>
      <c r="L493" s="242"/>
      <c r="M493" s="243"/>
      <c r="N493" s="244" t="s">
        <v>47</v>
      </c>
      <c r="O493" s="31"/>
      <c r="P493" s="192" t="n">
        <f aca="false">O493*H493</f>
        <v>0</v>
      </c>
      <c r="Q493" s="192" t="n">
        <v>0.032</v>
      </c>
      <c r="R493" s="192" t="n">
        <f aca="false">Q493*H493</f>
        <v>0.032</v>
      </c>
      <c r="S493" s="192" t="n">
        <v>0</v>
      </c>
      <c r="T493" s="193" t="n">
        <f aca="false">S493*H493</f>
        <v>0</v>
      </c>
      <c r="AR493" s="10" t="s">
        <v>180</v>
      </c>
      <c r="AT493" s="10" t="s">
        <v>386</v>
      </c>
      <c r="AU493" s="10" t="s">
        <v>85</v>
      </c>
      <c r="AY493" s="10" t="s">
        <v>128</v>
      </c>
      <c r="BE493" s="194" t="n">
        <f aca="false">IF(N493="základní",J493,0)</f>
        <v>0</v>
      </c>
      <c r="BF493" s="194" t="n">
        <f aca="false">IF(N493="snížená",J493,0)</f>
        <v>0</v>
      </c>
      <c r="BG493" s="194" t="n">
        <f aca="false">IF(N493="zákl. přenesená",J493,0)</f>
        <v>0</v>
      </c>
      <c r="BH493" s="194" t="n">
        <f aca="false">IF(N493="sníž. přenesená",J493,0)</f>
        <v>0</v>
      </c>
      <c r="BI493" s="194" t="n">
        <f aca="false">IF(N493="nulová",J493,0)</f>
        <v>0</v>
      </c>
      <c r="BJ493" s="10" t="s">
        <v>24</v>
      </c>
      <c r="BK493" s="194" t="n">
        <f aca="false">ROUND(I493*H493,2)</f>
        <v>0</v>
      </c>
      <c r="BL493" s="10" t="s">
        <v>135</v>
      </c>
      <c r="BM493" s="10" t="s">
        <v>613</v>
      </c>
    </row>
    <row r="494" s="29" customFormat="true" ht="27" hidden="false" customHeight="false" outlineLevel="0" collapsed="false">
      <c r="B494" s="30"/>
      <c r="D494" s="201" t="s">
        <v>137</v>
      </c>
      <c r="F494" s="245" t="s">
        <v>614</v>
      </c>
      <c r="I494" s="153"/>
      <c r="L494" s="30"/>
      <c r="M494" s="197"/>
      <c r="N494" s="31"/>
      <c r="O494" s="31"/>
      <c r="P494" s="31"/>
      <c r="Q494" s="31"/>
      <c r="R494" s="31"/>
      <c r="S494" s="31"/>
      <c r="T494" s="70"/>
      <c r="AT494" s="10" t="s">
        <v>137</v>
      </c>
      <c r="AU494" s="10" t="s">
        <v>85</v>
      </c>
    </row>
    <row r="495" s="29" customFormat="true" ht="22.5" hidden="false" customHeight="true" outlineLevel="0" collapsed="false">
      <c r="B495" s="182"/>
      <c r="C495" s="183" t="s">
        <v>615</v>
      </c>
      <c r="D495" s="183" t="s">
        <v>130</v>
      </c>
      <c r="E495" s="184" t="s">
        <v>616</v>
      </c>
      <c r="F495" s="185" t="s">
        <v>617</v>
      </c>
      <c r="G495" s="186" t="s">
        <v>483</v>
      </c>
      <c r="H495" s="187" t="n">
        <v>1</v>
      </c>
      <c r="I495" s="188"/>
      <c r="J495" s="189" t="n">
        <f aca="false">ROUND(I495*H495,2)</f>
        <v>0</v>
      </c>
      <c r="K495" s="185" t="s">
        <v>134</v>
      </c>
      <c r="L495" s="30"/>
      <c r="M495" s="190"/>
      <c r="N495" s="191" t="s">
        <v>47</v>
      </c>
      <c r="O495" s="31"/>
      <c r="P495" s="192" t="n">
        <f aca="false">O495*H495</f>
        <v>0</v>
      </c>
      <c r="Q495" s="192" t="n">
        <v>1.2794</v>
      </c>
      <c r="R495" s="192" t="n">
        <f aca="false">Q495*H495</f>
        <v>1.2794</v>
      </c>
      <c r="S495" s="192" t="n">
        <v>0</v>
      </c>
      <c r="T495" s="193" t="n">
        <f aca="false">S495*H495</f>
        <v>0</v>
      </c>
      <c r="AR495" s="10" t="s">
        <v>135</v>
      </c>
      <c r="AT495" s="10" t="s">
        <v>130</v>
      </c>
      <c r="AU495" s="10" t="s">
        <v>85</v>
      </c>
      <c r="AY495" s="10" t="s">
        <v>128</v>
      </c>
      <c r="BE495" s="194" t="n">
        <f aca="false">IF(N495="základní",J495,0)</f>
        <v>0</v>
      </c>
      <c r="BF495" s="194" t="n">
        <f aca="false">IF(N495="snížená",J495,0)</f>
        <v>0</v>
      </c>
      <c r="BG495" s="194" t="n">
        <f aca="false">IF(N495="zákl. přenesená",J495,0)</f>
        <v>0</v>
      </c>
      <c r="BH495" s="194" t="n">
        <f aca="false">IF(N495="sníž. přenesená",J495,0)</f>
        <v>0</v>
      </c>
      <c r="BI495" s="194" t="n">
        <f aca="false">IF(N495="nulová",J495,0)</f>
        <v>0</v>
      </c>
      <c r="BJ495" s="10" t="s">
        <v>24</v>
      </c>
      <c r="BK495" s="194" t="n">
        <f aca="false">ROUND(I495*H495,2)</f>
        <v>0</v>
      </c>
      <c r="BL495" s="10" t="s">
        <v>135</v>
      </c>
      <c r="BM495" s="10" t="s">
        <v>618</v>
      </c>
    </row>
    <row r="496" s="29" customFormat="true" ht="13.5" hidden="false" customHeight="false" outlineLevel="0" collapsed="false">
      <c r="B496" s="30"/>
      <c r="D496" s="195" t="s">
        <v>137</v>
      </c>
      <c r="F496" s="196" t="s">
        <v>619</v>
      </c>
      <c r="I496" s="153"/>
      <c r="L496" s="30"/>
      <c r="M496" s="197"/>
      <c r="N496" s="31"/>
      <c r="O496" s="31"/>
      <c r="P496" s="31"/>
      <c r="Q496" s="31"/>
      <c r="R496" s="31"/>
      <c r="S496" s="31"/>
      <c r="T496" s="70"/>
      <c r="AT496" s="10" t="s">
        <v>137</v>
      </c>
      <c r="AU496" s="10" t="s">
        <v>85</v>
      </c>
    </row>
    <row r="497" s="29" customFormat="true" ht="67.5" hidden="false" customHeight="false" outlineLevel="0" collapsed="false">
      <c r="B497" s="30"/>
      <c r="D497" s="195" t="s">
        <v>139</v>
      </c>
      <c r="F497" s="198" t="s">
        <v>607</v>
      </c>
      <c r="I497" s="153"/>
      <c r="L497" s="30"/>
      <c r="M497" s="197"/>
      <c r="N497" s="31"/>
      <c r="O497" s="31"/>
      <c r="P497" s="31"/>
      <c r="Q497" s="31"/>
      <c r="R497" s="31"/>
      <c r="S497" s="31"/>
      <c r="T497" s="70"/>
      <c r="AT497" s="10" t="s">
        <v>139</v>
      </c>
      <c r="AU497" s="10" t="s">
        <v>85</v>
      </c>
    </row>
    <row r="498" s="199" customFormat="true" ht="13.5" hidden="false" customHeight="false" outlineLevel="0" collapsed="false">
      <c r="B498" s="200"/>
      <c r="D498" s="195" t="s">
        <v>141</v>
      </c>
      <c r="E498" s="209"/>
      <c r="F498" s="218" t="s">
        <v>608</v>
      </c>
      <c r="H498" s="219" t="n">
        <v>1</v>
      </c>
      <c r="I498" s="205"/>
      <c r="L498" s="200"/>
      <c r="M498" s="206"/>
      <c r="N498" s="207"/>
      <c r="O498" s="207"/>
      <c r="P498" s="207"/>
      <c r="Q498" s="207"/>
      <c r="R498" s="207"/>
      <c r="S498" s="207"/>
      <c r="T498" s="208"/>
      <c r="AT498" s="209" t="s">
        <v>141</v>
      </c>
      <c r="AU498" s="209" t="s">
        <v>85</v>
      </c>
      <c r="AV498" s="199" t="s">
        <v>85</v>
      </c>
      <c r="AW498" s="199" t="s">
        <v>40</v>
      </c>
      <c r="AX498" s="199" t="s">
        <v>24</v>
      </c>
      <c r="AY498" s="209" t="s">
        <v>128</v>
      </c>
    </row>
    <row r="499" s="210" customFormat="true" ht="13.5" hidden="false" customHeight="false" outlineLevel="0" collapsed="false">
      <c r="B499" s="211"/>
      <c r="D499" s="201" t="s">
        <v>141</v>
      </c>
      <c r="E499" s="230"/>
      <c r="F499" s="231" t="s">
        <v>620</v>
      </c>
      <c r="H499" s="230"/>
      <c r="I499" s="214"/>
      <c r="L499" s="211"/>
      <c r="M499" s="215"/>
      <c r="N499" s="216"/>
      <c r="O499" s="216"/>
      <c r="P499" s="216"/>
      <c r="Q499" s="216"/>
      <c r="R499" s="216"/>
      <c r="S499" s="216"/>
      <c r="T499" s="217"/>
      <c r="AT499" s="212" t="s">
        <v>141</v>
      </c>
      <c r="AU499" s="212" t="s">
        <v>85</v>
      </c>
      <c r="AV499" s="210" t="s">
        <v>24</v>
      </c>
      <c r="AW499" s="210" t="s">
        <v>40</v>
      </c>
      <c r="AX499" s="210" t="s">
        <v>76</v>
      </c>
      <c r="AY499" s="212" t="s">
        <v>128</v>
      </c>
    </row>
    <row r="500" s="29" customFormat="true" ht="31.5" hidden="false" customHeight="true" outlineLevel="0" collapsed="false">
      <c r="B500" s="182"/>
      <c r="C500" s="235" t="s">
        <v>621</v>
      </c>
      <c r="D500" s="235" t="s">
        <v>386</v>
      </c>
      <c r="E500" s="236" t="s">
        <v>622</v>
      </c>
      <c r="F500" s="237" t="s">
        <v>623</v>
      </c>
      <c r="G500" s="238" t="s">
        <v>483</v>
      </c>
      <c r="H500" s="239" t="n">
        <v>1</v>
      </c>
      <c r="I500" s="240"/>
      <c r="J500" s="241" t="n">
        <f aca="false">ROUND(I500*H500,2)</f>
        <v>0</v>
      </c>
      <c r="K500" s="237" t="s">
        <v>134</v>
      </c>
      <c r="L500" s="242"/>
      <c r="M500" s="243"/>
      <c r="N500" s="244" t="s">
        <v>47</v>
      </c>
      <c r="O500" s="31"/>
      <c r="P500" s="192" t="n">
        <f aca="false">O500*H500</f>
        <v>0</v>
      </c>
      <c r="Q500" s="192" t="n">
        <v>0.042</v>
      </c>
      <c r="R500" s="192" t="n">
        <f aca="false">Q500*H500</f>
        <v>0.042</v>
      </c>
      <c r="S500" s="192" t="n">
        <v>0</v>
      </c>
      <c r="T500" s="193" t="n">
        <f aca="false">S500*H500</f>
        <v>0</v>
      </c>
      <c r="AR500" s="10" t="s">
        <v>180</v>
      </c>
      <c r="AT500" s="10" t="s">
        <v>386</v>
      </c>
      <c r="AU500" s="10" t="s">
        <v>85</v>
      </c>
      <c r="AY500" s="10" t="s">
        <v>128</v>
      </c>
      <c r="BE500" s="194" t="n">
        <f aca="false">IF(N500="základní",J500,0)</f>
        <v>0</v>
      </c>
      <c r="BF500" s="194" t="n">
        <f aca="false">IF(N500="snížená",J500,0)</f>
        <v>0</v>
      </c>
      <c r="BG500" s="194" t="n">
        <f aca="false">IF(N500="zákl. přenesená",J500,0)</f>
        <v>0</v>
      </c>
      <c r="BH500" s="194" t="n">
        <f aca="false">IF(N500="sníž. přenesená",J500,0)</f>
        <v>0</v>
      </c>
      <c r="BI500" s="194" t="n">
        <f aca="false">IF(N500="nulová",J500,0)</f>
        <v>0</v>
      </c>
      <c r="BJ500" s="10" t="s">
        <v>24</v>
      </c>
      <c r="BK500" s="194" t="n">
        <f aca="false">ROUND(I500*H500,2)</f>
        <v>0</v>
      </c>
      <c r="BL500" s="10" t="s">
        <v>135</v>
      </c>
      <c r="BM500" s="10" t="s">
        <v>624</v>
      </c>
    </row>
    <row r="501" s="29" customFormat="true" ht="27" hidden="false" customHeight="false" outlineLevel="0" collapsed="false">
      <c r="B501" s="30"/>
      <c r="D501" s="201" t="s">
        <v>137</v>
      </c>
      <c r="F501" s="245" t="s">
        <v>625</v>
      </c>
      <c r="I501" s="153"/>
      <c r="L501" s="30"/>
      <c r="M501" s="197"/>
      <c r="N501" s="31"/>
      <c r="O501" s="31"/>
      <c r="P501" s="31"/>
      <c r="Q501" s="31"/>
      <c r="R501" s="31"/>
      <c r="S501" s="31"/>
      <c r="T501" s="70"/>
      <c r="AT501" s="10" t="s">
        <v>137</v>
      </c>
      <c r="AU501" s="10" t="s">
        <v>85</v>
      </c>
    </row>
    <row r="502" s="29" customFormat="true" ht="31.5" hidden="false" customHeight="true" outlineLevel="0" collapsed="false">
      <c r="B502" s="182"/>
      <c r="C502" s="183" t="s">
        <v>626</v>
      </c>
      <c r="D502" s="183" t="s">
        <v>130</v>
      </c>
      <c r="E502" s="184" t="s">
        <v>627</v>
      </c>
      <c r="F502" s="185" t="s">
        <v>628</v>
      </c>
      <c r="G502" s="186" t="s">
        <v>183</v>
      </c>
      <c r="H502" s="187" t="n">
        <v>9</v>
      </c>
      <c r="I502" s="188"/>
      <c r="J502" s="189" t="n">
        <f aca="false">ROUND(I502*H502,2)</f>
        <v>0</v>
      </c>
      <c r="K502" s="185" t="s">
        <v>134</v>
      </c>
      <c r="L502" s="30"/>
      <c r="M502" s="190"/>
      <c r="N502" s="191" t="s">
        <v>47</v>
      </c>
      <c r="O502" s="31"/>
      <c r="P502" s="192" t="n">
        <f aca="false">O502*H502</f>
        <v>0</v>
      </c>
      <c r="Q502" s="192" t="n">
        <v>0</v>
      </c>
      <c r="R502" s="192" t="n">
        <f aca="false">Q502*H502</f>
        <v>0</v>
      </c>
      <c r="S502" s="192" t="n">
        <v>0</v>
      </c>
      <c r="T502" s="193" t="n">
        <f aca="false">S502*H502</f>
        <v>0</v>
      </c>
      <c r="AR502" s="10" t="s">
        <v>135</v>
      </c>
      <c r="AT502" s="10" t="s">
        <v>130</v>
      </c>
      <c r="AU502" s="10" t="s">
        <v>85</v>
      </c>
      <c r="AY502" s="10" t="s">
        <v>128</v>
      </c>
      <c r="BE502" s="194" t="n">
        <f aca="false">IF(N502="základní",J502,0)</f>
        <v>0</v>
      </c>
      <c r="BF502" s="194" t="n">
        <f aca="false">IF(N502="snížená",J502,0)</f>
        <v>0</v>
      </c>
      <c r="BG502" s="194" t="n">
        <f aca="false">IF(N502="zákl. přenesená",J502,0)</f>
        <v>0</v>
      </c>
      <c r="BH502" s="194" t="n">
        <f aca="false">IF(N502="sníž. přenesená",J502,0)</f>
        <v>0</v>
      </c>
      <c r="BI502" s="194" t="n">
        <f aca="false">IF(N502="nulová",J502,0)</f>
        <v>0</v>
      </c>
      <c r="BJ502" s="10" t="s">
        <v>24</v>
      </c>
      <c r="BK502" s="194" t="n">
        <f aca="false">ROUND(I502*H502,2)</f>
        <v>0</v>
      </c>
      <c r="BL502" s="10" t="s">
        <v>135</v>
      </c>
      <c r="BM502" s="10" t="s">
        <v>629</v>
      </c>
    </row>
    <row r="503" s="29" customFormat="true" ht="27" hidden="false" customHeight="false" outlineLevel="0" collapsed="false">
      <c r="B503" s="30"/>
      <c r="D503" s="195" t="s">
        <v>137</v>
      </c>
      <c r="F503" s="196" t="s">
        <v>630</v>
      </c>
      <c r="I503" s="153"/>
      <c r="L503" s="30"/>
      <c r="M503" s="197"/>
      <c r="N503" s="31"/>
      <c r="O503" s="31"/>
      <c r="P503" s="31"/>
      <c r="Q503" s="31"/>
      <c r="R503" s="31"/>
      <c r="S503" s="31"/>
      <c r="T503" s="70"/>
      <c r="AT503" s="10" t="s">
        <v>137</v>
      </c>
      <c r="AU503" s="10" t="s">
        <v>85</v>
      </c>
    </row>
    <row r="504" s="29" customFormat="true" ht="94.5" hidden="false" customHeight="false" outlineLevel="0" collapsed="false">
      <c r="B504" s="30"/>
      <c r="D504" s="195" t="s">
        <v>139</v>
      </c>
      <c r="F504" s="198" t="s">
        <v>631</v>
      </c>
      <c r="I504" s="153"/>
      <c r="L504" s="30"/>
      <c r="M504" s="197"/>
      <c r="N504" s="31"/>
      <c r="O504" s="31"/>
      <c r="P504" s="31"/>
      <c r="Q504" s="31"/>
      <c r="R504" s="31"/>
      <c r="S504" s="31"/>
      <c r="T504" s="70"/>
      <c r="AT504" s="10" t="s">
        <v>139</v>
      </c>
      <c r="AU504" s="10" t="s">
        <v>85</v>
      </c>
    </row>
    <row r="505" s="210" customFormat="true" ht="13.5" hidden="false" customHeight="false" outlineLevel="0" collapsed="false">
      <c r="B505" s="211"/>
      <c r="D505" s="195" t="s">
        <v>141</v>
      </c>
      <c r="E505" s="212"/>
      <c r="F505" s="213" t="s">
        <v>476</v>
      </c>
      <c r="H505" s="212"/>
      <c r="I505" s="214"/>
      <c r="L505" s="211"/>
      <c r="M505" s="215"/>
      <c r="N505" s="216"/>
      <c r="O505" s="216"/>
      <c r="P505" s="216"/>
      <c r="Q505" s="216"/>
      <c r="R505" s="216"/>
      <c r="S505" s="216"/>
      <c r="T505" s="217"/>
      <c r="AT505" s="212" t="s">
        <v>141</v>
      </c>
      <c r="AU505" s="212" t="s">
        <v>85</v>
      </c>
      <c r="AV505" s="210" t="s">
        <v>24</v>
      </c>
      <c r="AW505" s="210" t="s">
        <v>40</v>
      </c>
      <c r="AX505" s="210" t="s">
        <v>76</v>
      </c>
      <c r="AY505" s="212" t="s">
        <v>128</v>
      </c>
    </row>
    <row r="506" s="199" customFormat="true" ht="13.5" hidden="false" customHeight="false" outlineLevel="0" collapsed="false">
      <c r="B506" s="200"/>
      <c r="D506" s="195" t="s">
        <v>141</v>
      </c>
      <c r="E506" s="209"/>
      <c r="F506" s="218" t="s">
        <v>632</v>
      </c>
      <c r="H506" s="219" t="n">
        <v>1</v>
      </c>
      <c r="I506" s="205"/>
      <c r="L506" s="200"/>
      <c r="M506" s="206"/>
      <c r="N506" s="207"/>
      <c r="O506" s="207"/>
      <c r="P506" s="207"/>
      <c r="Q506" s="207"/>
      <c r="R506" s="207"/>
      <c r="S506" s="207"/>
      <c r="T506" s="208"/>
      <c r="AT506" s="209" t="s">
        <v>141</v>
      </c>
      <c r="AU506" s="209" t="s">
        <v>85</v>
      </c>
      <c r="AV506" s="199" t="s">
        <v>85</v>
      </c>
      <c r="AW506" s="199" t="s">
        <v>40</v>
      </c>
      <c r="AX506" s="199" t="s">
        <v>76</v>
      </c>
      <c r="AY506" s="209" t="s">
        <v>128</v>
      </c>
    </row>
    <row r="507" s="199" customFormat="true" ht="13.5" hidden="false" customHeight="false" outlineLevel="0" collapsed="false">
      <c r="B507" s="200"/>
      <c r="D507" s="195" t="s">
        <v>141</v>
      </c>
      <c r="E507" s="209"/>
      <c r="F507" s="218" t="s">
        <v>633</v>
      </c>
      <c r="H507" s="219" t="n">
        <v>5</v>
      </c>
      <c r="I507" s="205"/>
      <c r="L507" s="200"/>
      <c r="M507" s="206"/>
      <c r="N507" s="207"/>
      <c r="O507" s="207"/>
      <c r="P507" s="207"/>
      <c r="Q507" s="207"/>
      <c r="R507" s="207"/>
      <c r="S507" s="207"/>
      <c r="T507" s="208"/>
      <c r="AT507" s="209" t="s">
        <v>141</v>
      </c>
      <c r="AU507" s="209" t="s">
        <v>85</v>
      </c>
      <c r="AV507" s="199" t="s">
        <v>85</v>
      </c>
      <c r="AW507" s="199" t="s">
        <v>40</v>
      </c>
      <c r="AX507" s="199" t="s">
        <v>76</v>
      </c>
      <c r="AY507" s="209" t="s">
        <v>128</v>
      </c>
    </row>
    <row r="508" s="199" customFormat="true" ht="13.5" hidden="false" customHeight="false" outlineLevel="0" collapsed="false">
      <c r="B508" s="200"/>
      <c r="D508" s="195" t="s">
        <v>141</v>
      </c>
      <c r="E508" s="209"/>
      <c r="F508" s="218" t="s">
        <v>634</v>
      </c>
      <c r="H508" s="219" t="n">
        <v>3</v>
      </c>
      <c r="I508" s="205"/>
      <c r="L508" s="200"/>
      <c r="M508" s="206"/>
      <c r="N508" s="207"/>
      <c r="O508" s="207"/>
      <c r="P508" s="207"/>
      <c r="Q508" s="207"/>
      <c r="R508" s="207"/>
      <c r="S508" s="207"/>
      <c r="T508" s="208"/>
      <c r="AT508" s="209" t="s">
        <v>141</v>
      </c>
      <c r="AU508" s="209" t="s">
        <v>85</v>
      </c>
      <c r="AV508" s="199" t="s">
        <v>85</v>
      </c>
      <c r="AW508" s="199" t="s">
        <v>40</v>
      </c>
      <c r="AX508" s="199" t="s">
        <v>76</v>
      </c>
      <c r="AY508" s="209" t="s">
        <v>128</v>
      </c>
    </row>
    <row r="509" s="220" customFormat="true" ht="13.5" hidden="false" customHeight="false" outlineLevel="0" collapsed="false">
      <c r="B509" s="221"/>
      <c r="D509" s="201" t="s">
        <v>141</v>
      </c>
      <c r="E509" s="222"/>
      <c r="F509" s="223" t="s">
        <v>169</v>
      </c>
      <c r="H509" s="224" t="n">
        <v>9</v>
      </c>
      <c r="I509" s="225"/>
      <c r="L509" s="221"/>
      <c r="M509" s="226"/>
      <c r="N509" s="227"/>
      <c r="O509" s="227"/>
      <c r="P509" s="227"/>
      <c r="Q509" s="227"/>
      <c r="R509" s="227"/>
      <c r="S509" s="227"/>
      <c r="T509" s="228"/>
      <c r="AT509" s="229" t="s">
        <v>141</v>
      </c>
      <c r="AU509" s="229" t="s">
        <v>85</v>
      </c>
      <c r="AV509" s="220" t="s">
        <v>135</v>
      </c>
      <c r="AW509" s="220" t="s">
        <v>40</v>
      </c>
      <c r="AX509" s="220" t="s">
        <v>24</v>
      </c>
      <c r="AY509" s="229" t="s">
        <v>128</v>
      </c>
    </row>
    <row r="510" s="29" customFormat="true" ht="22.5" hidden="false" customHeight="true" outlineLevel="0" collapsed="false">
      <c r="B510" s="182"/>
      <c r="C510" s="235" t="s">
        <v>635</v>
      </c>
      <c r="D510" s="235" t="s">
        <v>386</v>
      </c>
      <c r="E510" s="236" t="s">
        <v>636</v>
      </c>
      <c r="F510" s="237" t="s">
        <v>637</v>
      </c>
      <c r="G510" s="238" t="s">
        <v>183</v>
      </c>
      <c r="H510" s="239" t="n">
        <v>9.27</v>
      </c>
      <c r="I510" s="240"/>
      <c r="J510" s="241" t="n">
        <f aca="false">ROUND(I510*H510,2)</f>
        <v>0</v>
      </c>
      <c r="K510" s="237" t="s">
        <v>134</v>
      </c>
      <c r="L510" s="242"/>
      <c r="M510" s="243"/>
      <c r="N510" s="244" t="s">
        <v>47</v>
      </c>
      <c r="O510" s="31"/>
      <c r="P510" s="192" t="n">
        <f aca="false">O510*H510</f>
        <v>0</v>
      </c>
      <c r="Q510" s="192" t="n">
        <v>0.0032</v>
      </c>
      <c r="R510" s="192" t="n">
        <f aca="false">Q510*H510</f>
        <v>0.029664</v>
      </c>
      <c r="S510" s="192" t="n">
        <v>0</v>
      </c>
      <c r="T510" s="193" t="n">
        <f aca="false">S510*H510</f>
        <v>0</v>
      </c>
      <c r="AR510" s="10" t="s">
        <v>180</v>
      </c>
      <c r="AT510" s="10" t="s">
        <v>386</v>
      </c>
      <c r="AU510" s="10" t="s">
        <v>85</v>
      </c>
      <c r="AY510" s="10" t="s">
        <v>128</v>
      </c>
      <c r="BE510" s="194" t="n">
        <f aca="false">IF(N510="základní",J510,0)</f>
        <v>0</v>
      </c>
      <c r="BF510" s="194" t="n">
        <f aca="false">IF(N510="snížená",J510,0)</f>
        <v>0</v>
      </c>
      <c r="BG510" s="194" t="n">
        <f aca="false">IF(N510="zákl. přenesená",J510,0)</f>
        <v>0</v>
      </c>
      <c r="BH510" s="194" t="n">
        <f aca="false">IF(N510="sníž. přenesená",J510,0)</f>
        <v>0</v>
      </c>
      <c r="BI510" s="194" t="n">
        <f aca="false">IF(N510="nulová",J510,0)</f>
        <v>0</v>
      </c>
      <c r="BJ510" s="10" t="s">
        <v>24</v>
      </c>
      <c r="BK510" s="194" t="n">
        <f aca="false">ROUND(I510*H510,2)</f>
        <v>0</v>
      </c>
      <c r="BL510" s="10" t="s">
        <v>135</v>
      </c>
      <c r="BM510" s="10" t="s">
        <v>638</v>
      </c>
    </row>
    <row r="511" s="29" customFormat="true" ht="27" hidden="false" customHeight="false" outlineLevel="0" collapsed="false">
      <c r="B511" s="30"/>
      <c r="D511" s="195" t="s">
        <v>137</v>
      </c>
      <c r="F511" s="196" t="s">
        <v>639</v>
      </c>
      <c r="I511" s="153"/>
      <c r="L511" s="30"/>
      <c r="M511" s="197"/>
      <c r="N511" s="31"/>
      <c r="O511" s="31"/>
      <c r="P511" s="31"/>
      <c r="Q511" s="31"/>
      <c r="R511" s="31"/>
      <c r="S511" s="31"/>
      <c r="T511" s="70"/>
      <c r="AT511" s="10" t="s">
        <v>137</v>
      </c>
      <c r="AU511" s="10" t="s">
        <v>85</v>
      </c>
    </row>
    <row r="512" s="199" customFormat="true" ht="13.5" hidden="false" customHeight="false" outlineLevel="0" collapsed="false">
      <c r="B512" s="200"/>
      <c r="D512" s="201" t="s">
        <v>141</v>
      </c>
      <c r="F512" s="203" t="s">
        <v>640</v>
      </c>
      <c r="H512" s="204" t="n">
        <v>9.27</v>
      </c>
      <c r="I512" s="205"/>
      <c r="L512" s="200"/>
      <c r="M512" s="206"/>
      <c r="N512" s="207"/>
      <c r="O512" s="207"/>
      <c r="P512" s="207"/>
      <c r="Q512" s="207"/>
      <c r="R512" s="207"/>
      <c r="S512" s="207"/>
      <c r="T512" s="208"/>
      <c r="AT512" s="209" t="s">
        <v>141</v>
      </c>
      <c r="AU512" s="209" t="s">
        <v>85</v>
      </c>
      <c r="AV512" s="199" t="s">
        <v>85</v>
      </c>
      <c r="AW512" s="199" t="s">
        <v>6</v>
      </c>
      <c r="AX512" s="199" t="s">
        <v>24</v>
      </c>
      <c r="AY512" s="209" t="s">
        <v>128</v>
      </c>
    </row>
    <row r="513" s="29" customFormat="true" ht="31.5" hidden="false" customHeight="true" outlineLevel="0" collapsed="false">
      <c r="B513" s="182"/>
      <c r="C513" s="183" t="s">
        <v>641</v>
      </c>
      <c r="D513" s="183" t="s">
        <v>130</v>
      </c>
      <c r="E513" s="184" t="s">
        <v>642</v>
      </c>
      <c r="F513" s="185" t="s">
        <v>643</v>
      </c>
      <c r="G513" s="186" t="s">
        <v>183</v>
      </c>
      <c r="H513" s="187" t="n">
        <v>34</v>
      </c>
      <c r="I513" s="188"/>
      <c r="J513" s="189" t="n">
        <f aca="false">ROUND(I513*H513,2)</f>
        <v>0</v>
      </c>
      <c r="K513" s="185" t="s">
        <v>134</v>
      </c>
      <c r="L513" s="30"/>
      <c r="M513" s="190"/>
      <c r="N513" s="191" t="s">
        <v>47</v>
      </c>
      <c r="O513" s="31"/>
      <c r="P513" s="192" t="n">
        <f aca="false">O513*H513</f>
        <v>0</v>
      </c>
      <c r="Q513" s="192" t="n">
        <v>0</v>
      </c>
      <c r="R513" s="192" t="n">
        <f aca="false">Q513*H513</f>
        <v>0</v>
      </c>
      <c r="S513" s="192" t="n">
        <v>0</v>
      </c>
      <c r="T513" s="193" t="n">
        <f aca="false">S513*H513</f>
        <v>0</v>
      </c>
      <c r="AR513" s="10" t="s">
        <v>135</v>
      </c>
      <c r="AT513" s="10" t="s">
        <v>130</v>
      </c>
      <c r="AU513" s="10" t="s">
        <v>85</v>
      </c>
      <c r="AY513" s="10" t="s">
        <v>128</v>
      </c>
      <c r="BE513" s="194" t="n">
        <f aca="false">IF(N513="základní",J513,0)</f>
        <v>0</v>
      </c>
      <c r="BF513" s="194" t="n">
        <f aca="false">IF(N513="snížená",J513,0)</f>
        <v>0</v>
      </c>
      <c r="BG513" s="194" t="n">
        <f aca="false">IF(N513="zákl. přenesená",J513,0)</f>
        <v>0</v>
      </c>
      <c r="BH513" s="194" t="n">
        <f aca="false">IF(N513="sníž. přenesená",J513,0)</f>
        <v>0</v>
      </c>
      <c r="BI513" s="194" t="n">
        <f aca="false">IF(N513="nulová",J513,0)</f>
        <v>0</v>
      </c>
      <c r="BJ513" s="10" t="s">
        <v>24</v>
      </c>
      <c r="BK513" s="194" t="n">
        <f aca="false">ROUND(I513*H513,2)</f>
        <v>0</v>
      </c>
      <c r="BL513" s="10" t="s">
        <v>135</v>
      </c>
      <c r="BM513" s="10" t="s">
        <v>644</v>
      </c>
    </row>
    <row r="514" s="29" customFormat="true" ht="27" hidden="false" customHeight="false" outlineLevel="0" collapsed="false">
      <c r="B514" s="30"/>
      <c r="D514" s="195" t="s">
        <v>137</v>
      </c>
      <c r="F514" s="196" t="s">
        <v>645</v>
      </c>
      <c r="I514" s="153"/>
      <c r="L514" s="30"/>
      <c r="M514" s="197"/>
      <c r="N514" s="31"/>
      <c r="O514" s="31"/>
      <c r="P514" s="31"/>
      <c r="Q514" s="31"/>
      <c r="R514" s="31"/>
      <c r="S514" s="31"/>
      <c r="T514" s="70"/>
      <c r="AT514" s="10" t="s">
        <v>137</v>
      </c>
      <c r="AU514" s="10" t="s">
        <v>85</v>
      </c>
    </row>
    <row r="515" s="29" customFormat="true" ht="94.5" hidden="false" customHeight="false" outlineLevel="0" collapsed="false">
      <c r="B515" s="30"/>
      <c r="D515" s="195" t="s">
        <v>139</v>
      </c>
      <c r="F515" s="198" t="s">
        <v>631</v>
      </c>
      <c r="I515" s="153"/>
      <c r="L515" s="30"/>
      <c r="M515" s="197"/>
      <c r="N515" s="31"/>
      <c r="O515" s="31"/>
      <c r="P515" s="31"/>
      <c r="Q515" s="31"/>
      <c r="R515" s="31"/>
      <c r="S515" s="31"/>
      <c r="T515" s="70"/>
      <c r="AT515" s="10" t="s">
        <v>139</v>
      </c>
      <c r="AU515" s="10" t="s">
        <v>85</v>
      </c>
    </row>
    <row r="516" s="199" customFormat="true" ht="13.5" hidden="false" customHeight="false" outlineLevel="0" collapsed="false">
      <c r="B516" s="200"/>
      <c r="D516" s="201" t="s">
        <v>141</v>
      </c>
      <c r="E516" s="202"/>
      <c r="F516" s="203" t="s">
        <v>646</v>
      </c>
      <c r="H516" s="204" t="n">
        <v>34</v>
      </c>
      <c r="I516" s="205"/>
      <c r="L516" s="200"/>
      <c r="M516" s="206"/>
      <c r="N516" s="207"/>
      <c r="O516" s="207"/>
      <c r="P516" s="207"/>
      <c r="Q516" s="207"/>
      <c r="R516" s="207"/>
      <c r="S516" s="207"/>
      <c r="T516" s="208"/>
      <c r="AT516" s="209" t="s">
        <v>141</v>
      </c>
      <c r="AU516" s="209" t="s">
        <v>85</v>
      </c>
      <c r="AV516" s="199" t="s">
        <v>85</v>
      </c>
      <c r="AW516" s="199" t="s">
        <v>40</v>
      </c>
      <c r="AX516" s="199" t="s">
        <v>24</v>
      </c>
      <c r="AY516" s="209" t="s">
        <v>128</v>
      </c>
    </row>
    <row r="517" s="29" customFormat="true" ht="22.5" hidden="false" customHeight="true" outlineLevel="0" collapsed="false">
      <c r="B517" s="182"/>
      <c r="C517" s="235" t="s">
        <v>647</v>
      </c>
      <c r="D517" s="235" t="s">
        <v>386</v>
      </c>
      <c r="E517" s="236" t="s">
        <v>648</v>
      </c>
      <c r="F517" s="237" t="s">
        <v>649</v>
      </c>
      <c r="G517" s="238" t="s">
        <v>183</v>
      </c>
      <c r="H517" s="239" t="n">
        <v>35.02</v>
      </c>
      <c r="I517" s="240"/>
      <c r="J517" s="241" t="n">
        <f aca="false">ROUND(I517*H517,2)</f>
        <v>0</v>
      </c>
      <c r="K517" s="237" t="s">
        <v>134</v>
      </c>
      <c r="L517" s="242"/>
      <c r="M517" s="243"/>
      <c r="N517" s="244" t="s">
        <v>47</v>
      </c>
      <c r="O517" s="31"/>
      <c r="P517" s="192" t="n">
        <f aca="false">O517*H517</f>
        <v>0</v>
      </c>
      <c r="Q517" s="192" t="n">
        <v>0.0081</v>
      </c>
      <c r="R517" s="192" t="n">
        <f aca="false">Q517*H517</f>
        <v>0.283662</v>
      </c>
      <c r="S517" s="192" t="n">
        <v>0</v>
      </c>
      <c r="T517" s="193" t="n">
        <f aca="false">S517*H517</f>
        <v>0</v>
      </c>
      <c r="AR517" s="10" t="s">
        <v>180</v>
      </c>
      <c r="AT517" s="10" t="s">
        <v>386</v>
      </c>
      <c r="AU517" s="10" t="s">
        <v>85</v>
      </c>
      <c r="AY517" s="10" t="s">
        <v>128</v>
      </c>
      <c r="BE517" s="194" t="n">
        <f aca="false">IF(N517="základní",J517,0)</f>
        <v>0</v>
      </c>
      <c r="BF517" s="194" t="n">
        <f aca="false">IF(N517="snížená",J517,0)</f>
        <v>0</v>
      </c>
      <c r="BG517" s="194" t="n">
        <f aca="false">IF(N517="zákl. přenesená",J517,0)</f>
        <v>0</v>
      </c>
      <c r="BH517" s="194" t="n">
        <f aca="false">IF(N517="sníž. přenesená",J517,0)</f>
        <v>0</v>
      </c>
      <c r="BI517" s="194" t="n">
        <f aca="false">IF(N517="nulová",J517,0)</f>
        <v>0</v>
      </c>
      <c r="BJ517" s="10" t="s">
        <v>24</v>
      </c>
      <c r="BK517" s="194" t="n">
        <f aca="false">ROUND(I517*H517,2)</f>
        <v>0</v>
      </c>
      <c r="BL517" s="10" t="s">
        <v>135</v>
      </c>
      <c r="BM517" s="10" t="s">
        <v>650</v>
      </c>
    </row>
    <row r="518" s="29" customFormat="true" ht="27" hidden="false" customHeight="false" outlineLevel="0" collapsed="false">
      <c r="B518" s="30"/>
      <c r="D518" s="195" t="s">
        <v>137</v>
      </c>
      <c r="F518" s="196" t="s">
        <v>651</v>
      </c>
      <c r="I518" s="153"/>
      <c r="L518" s="30"/>
      <c r="M518" s="197"/>
      <c r="N518" s="31"/>
      <c r="O518" s="31"/>
      <c r="P518" s="31"/>
      <c r="Q518" s="31"/>
      <c r="R518" s="31"/>
      <c r="S518" s="31"/>
      <c r="T518" s="70"/>
      <c r="AT518" s="10" t="s">
        <v>137</v>
      </c>
      <c r="AU518" s="10" t="s">
        <v>85</v>
      </c>
    </row>
    <row r="519" s="199" customFormat="true" ht="13.5" hidden="false" customHeight="false" outlineLevel="0" collapsed="false">
      <c r="B519" s="200"/>
      <c r="D519" s="201" t="s">
        <v>141</v>
      </c>
      <c r="F519" s="203" t="s">
        <v>652</v>
      </c>
      <c r="H519" s="204" t="n">
        <v>35.02</v>
      </c>
      <c r="I519" s="205"/>
      <c r="L519" s="200"/>
      <c r="M519" s="206"/>
      <c r="N519" s="207"/>
      <c r="O519" s="207"/>
      <c r="P519" s="207"/>
      <c r="Q519" s="207"/>
      <c r="R519" s="207"/>
      <c r="S519" s="207"/>
      <c r="T519" s="208"/>
      <c r="AT519" s="209" t="s">
        <v>141</v>
      </c>
      <c r="AU519" s="209" t="s">
        <v>85</v>
      </c>
      <c r="AV519" s="199" t="s">
        <v>85</v>
      </c>
      <c r="AW519" s="199" t="s">
        <v>6</v>
      </c>
      <c r="AX519" s="199" t="s">
        <v>24</v>
      </c>
      <c r="AY519" s="209" t="s">
        <v>128</v>
      </c>
    </row>
    <row r="520" s="29" customFormat="true" ht="31.5" hidden="false" customHeight="true" outlineLevel="0" collapsed="false">
      <c r="B520" s="182"/>
      <c r="C520" s="183" t="s">
        <v>653</v>
      </c>
      <c r="D520" s="183" t="s">
        <v>130</v>
      </c>
      <c r="E520" s="184" t="s">
        <v>654</v>
      </c>
      <c r="F520" s="185" t="s">
        <v>655</v>
      </c>
      <c r="G520" s="186" t="s">
        <v>483</v>
      </c>
      <c r="H520" s="187" t="n">
        <v>2</v>
      </c>
      <c r="I520" s="188"/>
      <c r="J520" s="189" t="n">
        <f aca="false">ROUND(I520*H520,2)</f>
        <v>0</v>
      </c>
      <c r="K520" s="185" t="s">
        <v>134</v>
      </c>
      <c r="L520" s="30"/>
      <c r="M520" s="190"/>
      <c r="N520" s="191" t="s">
        <v>47</v>
      </c>
      <c r="O520" s="31"/>
      <c r="P520" s="192" t="n">
        <f aca="false">O520*H520</f>
        <v>0</v>
      </c>
      <c r="Q520" s="192" t="n">
        <v>0</v>
      </c>
      <c r="R520" s="192" t="n">
        <f aca="false">Q520*H520</f>
        <v>0</v>
      </c>
      <c r="S520" s="192" t="n">
        <v>0</v>
      </c>
      <c r="T520" s="193" t="n">
        <f aca="false">S520*H520</f>
        <v>0</v>
      </c>
      <c r="AR520" s="10" t="s">
        <v>135</v>
      </c>
      <c r="AT520" s="10" t="s">
        <v>130</v>
      </c>
      <c r="AU520" s="10" t="s">
        <v>85</v>
      </c>
      <c r="AY520" s="10" t="s">
        <v>128</v>
      </c>
      <c r="BE520" s="194" t="n">
        <f aca="false">IF(N520="základní",J520,0)</f>
        <v>0</v>
      </c>
      <c r="BF520" s="194" t="n">
        <f aca="false">IF(N520="snížená",J520,0)</f>
        <v>0</v>
      </c>
      <c r="BG520" s="194" t="n">
        <f aca="false">IF(N520="zákl. přenesená",J520,0)</f>
        <v>0</v>
      </c>
      <c r="BH520" s="194" t="n">
        <f aca="false">IF(N520="sníž. přenesená",J520,0)</f>
        <v>0</v>
      </c>
      <c r="BI520" s="194" t="n">
        <f aca="false">IF(N520="nulová",J520,0)</f>
        <v>0</v>
      </c>
      <c r="BJ520" s="10" t="s">
        <v>24</v>
      </c>
      <c r="BK520" s="194" t="n">
        <f aca="false">ROUND(I520*H520,2)</f>
        <v>0</v>
      </c>
      <c r="BL520" s="10" t="s">
        <v>135</v>
      </c>
      <c r="BM520" s="10" t="s">
        <v>656</v>
      </c>
    </row>
    <row r="521" s="29" customFormat="true" ht="27" hidden="false" customHeight="false" outlineLevel="0" collapsed="false">
      <c r="B521" s="30"/>
      <c r="D521" s="195" t="s">
        <v>137</v>
      </c>
      <c r="F521" s="196" t="s">
        <v>657</v>
      </c>
      <c r="I521" s="153"/>
      <c r="L521" s="30"/>
      <c r="M521" s="197"/>
      <c r="N521" s="31"/>
      <c r="O521" s="31"/>
      <c r="P521" s="31"/>
      <c r="Q521" s="31"/>
      <c r="R521" s="31"/>
      <c r="S521" s="31"/>
      <c r="T521" s="70"/>
      <c r="AT521" s="10" t="s">
        <v>137</v>
      </c>
      <c r="AU521" s="10" t="s">
        <v>85</v>
      </c>
    </row>
    <row r="522" s="29" customFormat="true" ht="27" hidden="false" customHeight="false" outlineLevel="0" collapsed="false">
      <c r="B522" s="30"/>
      <c r="D522" s="195" t="s">
        <v>139</v>
      </c>
      <c r="F522" s="198" t="s">
        <v>658</v>
      </c>
      <c r="I522" s="153"/>
      <c r="L522" s="30"/>
      <c r="M522" s="197"/>
      <c r="N522" s="31"/>
      <c r="O522" s="31"/>
      <c r="P522" s="31"/>
      <c r="Q522" s="31"/>
      <c r="R522" s="31"/>
      <c r="S522" s="31"/>
      <c r="T522" s="70"/>
      <c r="AT522" s="10" t="s">
        <v>139</v>
      </c>
      <c r="AU522" s="10" t="s">
        <v>85</v>
      </c>
    </row>
    <row r="523" s="199" customFormat="true" ht="13.5" hidden="false" customHeight="false" outlineLevel="0" collapsed="false">
      <c r="B523" s="200"/>
      <c r="D523" s="195" t="s">
        <v>141</v>
      </c>
      <c r="E523" s="209"/>
      <c r="F523" s="218" t="s">
        <v>659</v>
      </c>
      <c r="H523" s="219" t="n">
        <v>2</v>
      </c>
      <c r="I523" s="205"/>
      <c r="L523" s="200"/>
      <c r="M523" s="206"/>
      <c r="N523" s="207"/>
      <c r="O523" s="207"/>
      <c r="P523" s="207"/>
      <c r="Q523" s="207"/>
      <c r="R523" s="207"/>
      <c r="S523" s="207"/>
      <c r="T523" s="208"/>
      <c r="AT523" s="209" t="s">
        <v>141</v>
      </c>
      <c r="AU523" s="209" t="s">
        <v>85</v>
      </c>
      <c r="AV523" s="199" t="s">
        <v>85</v>
      </c>
      <c r="AW523" s="199" t="s">
        <v>40</v>
      </c>
      <c r="AX523" s="199" t="s">
        <v>24</v>
      </c>
      <c r="AY523" s="209" t="s">
        <v>128</v>
      </c>
    </row>
    <row r="524" s="210" customFormat="true" ht="13.5" hidden="false" customHeight="false" outlineLevel="0" collapsed="false">
      <c r="B524" s="211"/>
      <c r="D524" s="201" t="s">
        <v>141</v>
      </c>
      <c r="E524" s="230"/>
      <c r="F524" s="231" t="s">
        <v>660</v>
      </c>
      <c r="H524" s="230"/>
      <c r="I524" s="214"/>
      <c r="L524" s="211"/>
      <c r="M524" s="215"/>
      <c r="N524" s="216"/>
      <c r="O524" s="216"/>
      <c r="P524" s="216"/>
      <c r="Q524" s="216"/>
      <c r="R524" s="216"/>
      <c r="S524" s="216"/>
      <c r="T524" s="217"/>
      <c r="AT524" s="212" t="s">
        <v>141</v>
      </c>
      <c r="AU524" s="212" t="s">
        <v>85</v>
      </c>
      <c r="AV524" s="210" t="s">
        <v>24</v>
      </c>
      <c r="AW524" s="210" t="s">
        <v>40</v>
      </c>
      <c r="AX524" s="210" t="s">
        <v>76</v>
      </c>
      <c r="AY524" s="212" t="s">
        <v>128</v>
      </c>
    </row>
    <row r="525" s="29" customFormat="true" ht="22.5" hidden="false" customHeight="true" outlineLevel="0" collapsed="false">
      <c r="B525" s="182"/>
      <c r="C525" s="235" t="s">
        <v>661</v>
      </c>
      <c r="D525" s="235" t="s">
        <v>386</v>
      </c>
      <c r="E525" s="236" t="s">
        <v>662</v>
      </c>
      <c r="F525" s="237" t="s">
        <v>663</v>
      </c>
      <c r="G525" s="238" t="s">
        <v>483</v>
      </c>
      <c r="H525" s="239" t="n">
        <v>2</v>
      </c>
      <c r="I525" s="240"/>
      <c r="J525" s="241" t="n">
        <f aca="false">ROUND(I525*H525,2)</f>
        <v>0</v>
      </c>
      <c r="K525" s="237" t="s">
        <v>134</v>
      </c>
      <c r="L525" s="242"/>
      <c r="M525" s="243"/>
      <c r="N525" s="244" t="s">
        <v>47</v>
      </c>
      <c r="O525" s="31"/>
      <c r="P525" s="192" t="n">
        <f aca="false">O525*H525</f>
        <v>0</v>
      </c>
      <c r="Q525" s="192" t="n">
        <v>0.00065</v>
      </c>
      <c r="R525" s="192" t="n">
        <f aca="false">Q525*H525</f>
        <v>0.0013</v>
      </c>
      <c r="S525" s="192" t="n">
        <v>0</v>
      </c>
      <c r="T525" s="193" t="n">
        <f aca="false">S525*H525</f>
        <v>0</v>
      </c>
      <c r="AR525" s="10" t="s">
        <v>180</v>
      </c>
      <c r="AT525" s="10" t="s">
        <v>386</v>
      </c>
      <c r="AU525" s="10" t="s">
        <v>85</v>
      </c>
      <c r="AY525" s="10" t="s">
        <v>128</v>
      </c>
      <c r="BE525" s="194" t="n">
        <f aca="false">IF(N525="základní",J525,0)</f>
        <v>0</v>
      </c>
      <c r="BF525" s="194" t="n">
        <f aca="false">IF(N525="snížená",J525,0)</f>
        <v>0</v>
      </c>
      <c r="BG525" s="194" t="n">
        <f aca="false">IF(N525="zákl. přenesená",J525,0)</f>
        <v>0</v>
      </c>
      <c r="BH525" s="194" t="n">
        <f aca="false">IF(N525="sníž. přenesená",J525,0)</f>
        <v>0</v>
      </c>
      <c r="BI525" s="194" t="n">
        <f aca="false">IF(N525="nulová",J525,0)</f>
        <v>0</v>
      </c>
      <c r="BJ525" s="10" t="s">
        <v>24</v>
      </c>
      <c r="BK525" s="194" t="n">
        <f aca="false">ROUND(I525*H525,2)</f>
        <v>0</v>
      </c>
      <c r="BL525" s="10" t="s">
        <v>135</v>
      </c>
      <c r="BM525" s="10" t="s">
        <v>664</v>
      </c>
    </row>
    <row r="526" s="29" customFormat="true" ht="27" hidden="false" customHeight="false" outlineLevel="0" collapsed="false">
      <c r="B526" s="30"/>
      <c r="D526" s="201" t="s">
        <v>137</v>
      </c>
      <c r="F526" s="245" t="s">
        <v>665</v>
      </c>
      <c r="I526" s="153"/>
      <c r="L526" s="30"/>
      <c r="M526" s="197"/>
      <c r="N526" s="31"/>
      <c r="O526" s="31"/>
      <c r="P526" s="31"/>
      <c r="Q526" s="31"/>
      <c r="R526" s="31"/>
      <c r="S526" s="31"/>
      <c r="T526" s="70"/>
      <c r="AT526" s="10" t="s">
        <v>137</v>
      </c>
      <c r="AU526" s="10" t="s">
        <v>85</v>
      </c>
    </row>
    <row r="527" s="29" customFormat="true" ht="31.5" hidden="false" customHeight="true" outlineLevel="0" collapsed="false">
      <c r="B527" s="182"/>
      <c r="C527" s="183" t="s">
        <v>666</v>
      </c>
      <c r="D527" s="183" t="s">
        <v>130</v>
      </c>
      <c r="E527" s="184" t="s">
        <v>667</v>
      </c>
      <c r="F527" s="185" t="s">
        <v>668</v>
      </c>
      <c r="G527" s="186" t="s">
        <v>483</v>
      </c>
      <c r="H527" s="187" t="n">
        <v>1</v>
      </c>
      <c r="I527" s="188"/>
      <c r="J527" s="189" t="n">
        <f aca="false">ROUND(I527*H527,2)</f>
        <v>0</v>
      </c>
      <c r="K527" s="185" t="s">
        <v>134</v>
      </c>
      <c r="L527" s="30"/>
      <c r="M527" s="190"/>
      <c r="N527" s="191" t="s">
        <v>47</v>
      </c>
      <c r="O527" s="31"/>
      <c r="P527" s="192" t="n">
        <f aca="false">O527*H527</f>
        <v>0</v>
      </c>
      <c r="Q527" s="192" t="n">
        <v>2E-005</v>
      </c>
      <c r="R527" s="192" t="n">
        <f aca="false">Q527*H527</f>
        <v>2E-005</v>
      </c>
      <c r="S527" s="192" t="n">
        <v>0</v>
      </c>
      <c r="T527" s="193" t="n">
        <f aca="false">S527*H527</f>
        <v>0</v>
      </c>
      <c r="AR527" s="10" t="s">
        <v>135</v>
      </c>
      <c r="AT527" s="10" t="s">
        <v>130</v>
      </c>
      <c r="AU527" s="10" t="s">
        <v>85</v>
      </c>
      <c r="AY527" s="10" t="s">
        <v>128</v>
      </c>
      <c r="BE527" s="194" t="n">
        <f aca="false">IF(N527="základní",J527,0)</f>
        <v>0</v>
      </c>
      <c r="BF527" s="194" t="n">
        <f aca="false">IF(N527="snížená",J527,0)</f>
        <v>0</v>
      </c>
      <c r="BG527" s="194" t="n">
        <f aca="false">IF(N527="zákl. přenesená",J527,0)</f>
        <v>0</v>
      </c>
      <c r="BH527" s="194" t="n">
        <f aca="false">IF(N527="sníž. přenesená",J527,0)</f>
        <v>0</v>
      </c>
      <c r="BI527" s="194" t="n">
        <f aca="false">IF(N527="nulová",J527,0)</f>
        <v>0</v>
      </c>
      <c r="BJ527" s="10" t="s">
        <v>24</v>
      </c>
      <c r="BK527" s="194" t="n">
        <f aca="false">ROUND(I527*H527,2)</f>
        <v>0</v>
      </c>
      <c r="BL527" s="10" t="s">
        <v>135</v>
      </c>
      <c r="BM527" s="10" t="s">
        <v>669</v>
      </c>
    </row>
    <row r="528" s="29" customFormat="true" ht="27" hidden="false" customHeight="false" outlineLevel="0" collapsed="false">
      <c r="B528" s="30"/>
      <c r="D528" s="195" t="s">
        <v>137</v>
      </c>
      <c r="F528" s="196" t="s">
        <v>670</v>
      </c>
      <c r="I528" s="153"/>
      <c r="L528" s="30"/>
      <c r="M528" s="197"/>
      <c r="N528" s="31"/>
      <c r="O528" s="31"/>
      <c r="P528" s="31"/>
      <c r="Q528" s="31"/>
      <c r="R528" s="31"/>
      <c r="S528" s="31"/>
      <c r="T528" s="70"/>
      <c r="AT528" s="10" t="s">
        <v>137</v>
      </c>
      <c r="AU528" s="10" t="s">
        <v>85</v>
      </c>
    </row>
    <row r="529" s="29" customFormat="true" ht="27" hidden="false" customHeight="false" outlineLevel="0" collapsed="false">
      <c r="B529" s="30"/>
      <c r="D529" s="195" t="s">
        <v>139</v>
      </c>
      <c r="F529" s="198" t="s">
        <v>658</v>
      </c>
      <c r="I529" s="153"/>
      <c r="L529" s="30"/>
      <c r="M529" s="197"/>
      <c r="N529" s="31"/>
      <c r="O529" s="31"/>
      <c r="P529" s="31"/>
      <c r="Q529" s="31"/>
      <c r="R529" s="31"/>
      <c r="S529" s="31"/>
      <c r="T529" s="70"/>
      <c r="AT529" s="10" t="s">
        <v>139</v>
      </c>
      <c r="AU529" s="10" t="s">
        <v>85</v>
      </c>
    </row>
    <row r="530" s="199" customFormat="true" ht="13.5" hidden="false" customHeight="false" outlineLevel="0" collapsed="false">
      <c r="B530" s="200"/>
      <c r="D530" s="195" t="s">
        <v>141</v>
      </c>
      <c r="E530" s="209"/>
      <c r="F530" s="218" t="s">
        <v>671</v>
      </c>
      <c r="H530" s="219" t="n">
        <v>1</v>
      </c>
      <c r="I530" s="205"/>
      <c r="L530" s="200"/>
      <c r="M530" s="206"/>
      <c r="N530" s="207"/>
      <c r="O530" s="207"/>
      <c r="P530" s="207"/>
      <c r="Q530" s="207"/>
      <c r="R530" s="207"/>
      <c r="S530" s="207"/>
      <c r="T530" s="208"/>
      <c r="AT530" s="209" t="s">
        <v>141</v>
      </c>
      <c r="AU530" s="209" t="s">
        <v>85</v>
      </c>
      <c r="AV530" s="199" t="s">
        <v>85</v>
      </c>
      <c r="AW530" s="199" t="s">
        <v>40</v>
      </c>
      <c r="AX530" s="199" t="s">
        <v>24</v>
      </c>
      <c r="AY530" s="209" t="s">
        <v>128</v>
      </c>
    </row>
    <row r="531" s="210" customFormat="true" ht="13.5" hidden="false" customHeight="false" outlineLevel="0" collapsed="false">
      <c r="B531" s="211"/>
      <c r="D531" s="201" t="s">
        <v>141</v>
      </c>
      <c r="E531" s="230"/>
      <c r="F531" s="231" t="s">
        <v>672</v>
      </c>
      <c r="H531" s="230"/>
      <c r="I531" s="214"/>
      <c r="L531" s="211"/>
      <c r="M531" s="215"/>
      <c r="N531" s="216"/>
      <c r="O531" s="216"/>
      <c r="P531" s="216"/>
      <c r="Q531" s="216"/>
      <c r="R531" s="216"/>
      <c r="S531" s="216"/>
      <c r="T531" s="217"/>
      <c r="AT531" s="212" t="s">
        <v>141</v>
      </c>
      <c r="AU531" s="212" t="s">
        <v>85</v>
      </c>
      <c r="AV531" s="210" t="s">
        <v>24</v>
      </c>
      <c r="AW531" s="210" t="s">
        <v>40</v>
      </c>
      <c r="AX531" s="210" t="s">
        <v>76</v>
      </c>
      <c r="AY531" s="212" t="s">
        <v>128</v>
      </c>
    </row>
    <row r="532" s="29" customFormat="true" ht="22.5" hidden="false" customHeight="true" outlineLevel="0" collapsed="false">
      <c r="B532" s="182"/>
      <c r="C532" s="235" t="s">
        <v>673</v>
      </c>
      <c r="D532" s="235" t="s">
        <v>386</v>
      </c>
      <c r="E532" s="236" t="s">
        <v>674</v>
      </c>
      <c r="F532" s="237" t="s">
        <v>675</v>
      </c>
      <c r="G532" s="238" t="s">
        <v>483</v>
      </c>
      <c r="H532" s="239" t="n">
        <v>1</v>
      </c>
      <c r="I532" s="240"/>
      <c r="J532" s="241" t="n">
        <f aca="false">ROUND(I532*H532,2)</f>
        <v>0</v>
      </c>
      <c r="K532" s="237" t="s">
        <v>134</v>
      </c>
      <c r="L532" s="242"/>
      <c r="M532" s="243"/>
      <c r="N532" s="244" t="s">
        <v>47</v>
      </c>
      <c r="O532" s="31"/>
      <c r="P532" s="192" t="n">
        <f aca="false">O532*H532</f>
        <v>0</v>
      </c>
      <c r="Q532" s="192" t="n">
        <v>0.00718</v>
      </c>
      <c r="R532" s="192" t="n">
        <f aca="false">Q532*H532</f>
        <v>0.00718</v>
      </c>
      <c r="S532" s="192" t="n">
        <v>0</v>
      </c>
      <c r="T532" s="193" t="n">
        <f aca="false">S532*H532</f>
        <v>0</v>
      </c>
      <c r="AR532" s="10" t="s">
        <v>180</v>
      </c>
      <c r="AT532" s="10" t="s">
        <v>386</v>
      </c>
      <c r="AU532" s="10" t="s">
        <v>85</v>
      </c>
      <c r="AY532" s="10" t="s">
        <v>128</v>
      </c>
      <c r="BE532" s="194" t="n">
        <f aca="false">IF(N532="základní",J532,0)</f>
        <v>0</v>
      </c>
      <c r="BF532" s="194" t="n">
        <f aca="false">IF(N532="snížená",J532,0)</f>
        <v>0</v>
      </c>
      <c r="BG532" s="194" t="n">
        <f aca="false">IF(N532="zákl. přenesená",J532,0)</f>
        <v>0</v>
      </c>
      <c r="BH532" s="194" t="n">
        <f aca="false">IF(N532="sníž. přenesená",J532,0)</f>
        <v>0</v>
      </c>
      <c r="BI532" s="194" t="n">
        <f aca="false">IF(N532="nulová",J532,0)</f>
        <v>0</v>
      </c>
      <c r="BJ532" s="10" t="s">
        <v>24</v>
      </c>
      <c r="BK532" s="194" t="n">
        <f aca="false">ROUND(I532*H532,2)</f>
        <v>0</v>
      </c>
      <c r="BL532" s="10" t="s">
        <v>135</v>
      </c>
      <c r="BM532" s="10" t="s">
        <v>676</v>
      </c>
    </row>
    <row r="533" s="29" customFormat="true" ht="27" hidden="false" customHeight="false" outlineLevel="0" collapsed="false">
      <c r="B533" s="30"/>
      <c r="D533" s="201" t="s">
        <v>137</v>
      </c>
      <c r="F533" s="245" t="s">
        <v>677</v>
      </c>
      <c r="I533" s="153"/>
      <c r="L533" s="30"/>
      <c r="M533" s="197"/>
      <c r="N533" s="31"/>
      <c r="O533" s="31"/>
      <c r="P533" s="31"/>
      <c r="Q533" s="31"/>
      <c r="R533" s="31"/>
      <c r="S533" s="31"/>
      <c r="T533" s="70"/>
      <c r="AT533" s="10" t="s">
        <v>137</v>
      </c>
      <c r="AU533" s="10" t="s">
        <v>85</v>
      </c>
    </row>
    <row r="534" s="29" customFormat="true" ht="22.5" hidden="false" customHeight="true" outlineLevel="0" collapsed="false">
      <c r="B534" s="182"/>
      <c r="C534" s="183" t="s">
        <v>678</v>
      </c>
      <c r="D534" s="183" t="s">
        <v>130</v>
      </c>
      <c r="E534" s="184" t="s">
        <v>679</v>
      </c>
      <c r="F534" s="185" t="s">
        <v>680</v>
      </c>
      <c r="G534" s="186" t="s">
        <v>483</v>
      </c>
      <c r="H534" s="187" t="n">
        <v>2</v>
      </c>
      <c r="I534" s="188"/>
      <c r="J534" s="189" t="n">
        <f aca="false">ROUND(I534*H534,2)</f>
        <v>0</v>
      </c>
      <c r="K534" s="185" t="s">
        <v>134</v>
      </c>
      <c r="L534" s="30"/>
      <c r="M534" s="190"/>
      <c r="N534" s="191" t="s">
        <v>47</v>
      </c>
      <c r="O534" s="31"/>
      <c r="P534" s="192" t="n">
        <f aca="false">O534*H534</f>
        <v>0</v>
      </c>
      <c r="Q534" s="192" t="n">
        <v>0.46005</v>
      </c>
      <c r="R534" s="192" t="n">
        <f aca="false">Q534*H534</f>
        <v>0.9201</v>
      </c>
      <c r="S534" s="192" t="n">
        <v>0</v>
      </c>
      <c r="T534" s="193" t="n">
        <f aca="false">S534*H534</f>
        <v>0</v>
      </c>
      <c r="AR534" s="10" t="s">
        <v>135</v>
      </c>
      <c r="AT534" s="10" t="s">
        <v>130</v>
      </c>
      <c r="AU534" s="10" t="s">
        <v>85</v>
      </c>
      <c r="AY534" s="10" t="s">
        <v>128</v>
      </c>
      <c r="BE534" s="194" t="n">
        <f aca="false">IF(N534="základní",J534,0)</f>
        <v>0</v>
      </c>
      <c r="BF534" s="194" t="n">
        <f aca="false">IF(N534="snížená",J534,0)</f>
        <v>0</v>
      </c>
      <c r="BG534" s="194" t="n">
        <f aca="false">IF(N534="zákl. přenesená",J534,0)</f>
        <v>0</v>
      </c>
      <c r="BH534" s="194" t="n">
        <f aca="false">IF(N534="sníž. přenesená",J534,0)</f>
        <v>0</v>
      </c>
      <c r="BI534" s="194" t="n">
        <f aca="false">IF(N534="nulová",J534,0)</f>
        <v>0</v>
      </c>
      <c r="BJ534" s="10" t="s">
        <v>24</v>
      </c>
      <c r="BK534" s="194" t="n">
        <f aca="false">ROUND(I534*H534,2)</f>
        <v>0</v>
      </c>
      <c r="BL534" s="10" t="s">
        <v>135</v>
      </c>
      <c r="BM534" s="10" t="s">
        <v>681</v>
      </c>
    </row>
    <row r="535" s="29" customFormat="true" ht="13.5" hidden="false" customHeight="false" outlineLevel="0" collapsed="false">
      <c r="B535" s="30"/>
      <c r="D535" s="195" t="s">
        <v>137</v>
      </c>
      <c r="F535" s="196" t="s">
        <v>682</v>
      </c>
      <c r="I535" s="153"/>
      <c r="L535" s="30"/>
      <c r="M535" s="197"/>
      <c r="N535" s="31"/>
      <c r="O535" s="31"/>
      <c r="P535" s="31"/>
      <c r="Q535" s="31"/>
      <c r="R535" s="31"/>
      <c r="S535" s="31"/>
      <c r="T535" s="70"/>
      <c r="AT535" s="10" t="s">
        <v>137</v>
      </c>
      <c r="AU535" s="10" t="s">
        <v>85</v>
      </c>
    </row>
    <row r="536" s="29" customFormat="true" ht="94.5" hidden="false" customHeight="false" outlineLevel="0" collapsed="false">
      <c r="B536" s="30"/>
      <c r="D536" s="195" t="s">
        <v>139</v>
      </c>
      <c r="F536" s="198" t="s">
        <v>683</v>
      </c>
      <c r="I536" s="153"/>
      <c r="L536" s="30"/>
      <c r="M536" s="197"/>
      <c r="N536" s="31"/>
      <c r="O536" s="31"/>
      <c r="P536" s="31"/>
      <c r="Q536" s="31"/>
      <c r="R536" s="31"/>
      <c r="S536" s="31"/>
      <c r="T536" s="70"/>
      <c r="AT536" s="10" t="s">
        <v>139</v>
      </c>
      <c r="AU536" s="10" t="s">
        <v>85</v>
      </c>
    </row>
    <row r="537" s="199" customFormat="true" ht="13.5" hidden="false" customHeight="false" outlineLevel="0" collapsed="false">
      <c r="B537" s="200"/>
      <c r="D537" s="201" t="s">
        <v>141</v>
      </c>
      <c r="E537" s="202"/>
      <c r="F537" s="203" t="s">
        <v>684</v>
      </c>
      <c r="H537" s="204" t="n">
        <v>2</v>
      </c>
      <c r="I537" s="205"/>
      <c r="L537" s="200"/>
      <c r="M537" s="206"/>
      <c r="N537" s="207"/>
      <c r="O537" s="207"/>
      <c r="P537" s="207"/>
      <c r="Q537" s="207"/>
      <c r="R537" s="207"/>
      <c r="S537" s="207"/>
      <c r="T537" s="208"/>
      <c r="AT537" s="209" t="s">
        <v>141</v>
      </c>
      <c r="AU537" s="209" t="s">
        <v>85</v>
      </c>
      <c r="AV537" s="199" t="s">
        <v>85</v>
      </c>
      <c r="AW537" s="199" t="s">
        <v>40</v>
      </c>
      <c r="AX537" s="199" t="s">
        <v>24</v>
      </c>
      <c r="AY537" s="209" t="s">
        <v>128</v>
      </c>
    </row>
    <row r="538" s="29" customFormat="true" ht="22.5" hidden="false" customHeight="true" outlineLevel="0" collapsed="false">
      <c r="B538" s="182"/>
      <c r="C538" s="183" t="s">
        <v>685</v>
      </c>
      <c r="D538" s="183" t="s">
        <v>130</v>
      </c>
      <c r="E538" s="184" t="s">
        <v>686</v>
      </c>
      <c r="F538" s="185" t="s">
        <v>687</v>
      </c>
      <c r="G538" s="186" t="s">
        <v>183</v>
      </c>
      <c r="H538" s="187" t="n">
        <v>34</v>
      </c>
      <c r="I538" s="188"/>
      <c r="J538" s="189" t="n">
        <f aca="false">ROUND(I538*H538,2)</f>
        <v>0</v>
      </c>
      <c r="K538" s="185" t="s">
        <v>134</v>
      </c>
      <c r="L538" s="30"/>
      <c r="M538" s="190"/>
      <c r="N538" s="191" t="s">
        <v>47</v>
      </c>
      <c r="O538" s="31"/>
      <c r="P538" s="192" t="n">
        <f aca="false">O538*H538</f>
        <v>0</v>
      </c>
      <c r="Q538" s="192" t="n">
        <v>0</v>
      </c>
      <c r="R538" s="192" t="n">
        <f aca="false">Q538*H538</f>
        <v>0</v>
      </c>
      <c r="S538" s="192" t="n">
        <v>0</v>
      </c>
      <c r="T538" s="193" t="n">
        <f aca="false">S538*H538</f>
        <v>0</v>
      </c>
      <c r="AR538" s="10" t="s">
        <v>135</v>
      </c>
      <c r="AT538" s="10" t="s">
        <v>130</v>
      </c>
      <c r="AU538" s="10" t="s">
        <v>85</v>
      </c>
      <c r="AY538" s="10" t="s">
        <v>128</v>
      </c>
      <c r="BE538" s="194" t="n">
        <f aca="false">IF(N538="základní",J538,0)</f>
        <v>0</v>
      </c>
      <c r="BF538" s="194" t="n">
        <f aca="false">IF(N538="snížená",J538,0)</f>
        <v>0</v>
      </c>
      <c r="BG538" s="194" t="n">
        <f aca="false">IF(N538="zákl. přenesená",J538,0)</f>
        <v>0</v>
      </c>
      <c r="BH538" s="194" t="n">
        <f aca="false">IF(N538="sníž. přenesená",J538,0)</f>
        <v>0</v>
      </c>
      <c r="BI538" s="194" t="n">
        <f aca="false">IF(N538="nulová",J538,0)</f>
        <v>0</v>
      </c>
      <c r="BJ538" s="10" t="s">
        <v>24</v>
      </c>
      <c r="BK538" s="194" t="n">
        <f aca="false">ROUND(I538*H538,2)</f>
        <v>0</v>
      </c>
      <c r="BL538" s="10" t="s">
        <v>135</v>
      </c>
      <c r="BM538" s="10" t="s">
        <v>688</v>
      </c>
    </row>
    <row r="539" s="29" customFormat="true" ht="13.5" hidden="false" customHeight="false" outlineLevel="0" collapsed="false">
      <c r="B539" s="30"/>
      <c r="D539" s="195" t="s">
        <v>137</v>
      </c>
      <c r="F539" s="196" t="s">
        <v>689</v>
      </c>
      <c r="I539" s="153"/>
      <c r="L539" s="30"/>
      <c r="M539" s="197"/>
      <c r="N539" s="31"/>
      <c r="O539" s="31"/>
      <c r="P539" s="31"/>
      <c r="Q539" s="31"/>
      <c r="R539" s="31"/>
      <c r="S539" s="31"/>
      <c r="T539" s="70"/>
      <c r="AT539" s="10" t="s">
        <v>137</v>
      </c>
      <c r="AU539" s="10" t="s">
        <v>85</v>
      </c>
    </row>
    <row r="540" s="29" customFormat="true" ht="94.5" hidden="false" customHeight="false" outlineLevel="0" collapsed="false">
      <c r="B540" s="30"/>
      <c r="D540" s="195" t="s">
        <v>139</v>
      </c>
      <c r="F540" s="198" t="s">
        <v>683</v>
      </c>
      <c r="I540" s="153"/>
      <c r="L540" s="30"/>
      <c r="M540" s="197"/>
      <c r="N540" s="31"/>
      <c r="O540" s="31"/>
      <c r="P540" s="31"/>
      <c r="Q540" s="31"/>
      <c r="R540" s="31"/>
      <c r="S540" s="31"/>
      <c r="T540" s="70"/>
      <c r="AT540" s="10" t="s">
        <v>139</v>
      </c>
      <c r="AU540" s="10" t="s">
        <v>85</v>
      </c>
    </row>
    <row r="541" s="199" customFormat="true" ht="13.5" hidden="false" customHeight="false" outlineLevel="0" collapsed="false">
      <c r="B541" s="200"/>
      <c r="D541" s="201" t="s">
        <v>141</v>
      </c>
      <c r="E541" s="202"/>
      <c r="F541" s="203" t="s">
        <v>690</v>
      </c>
      <c r="H541" s="204" t="n">
        <v>34</v>
      </c>
      <c r="I541" s="205"/>
      <c r="L541" s="200"/>
      <c r="M541" s="206"/>
      <c r="N541" s="207"/>
      <c r="O541" s="207"/>
      <c r="P541" s="207"/>
      <c r="Q541" s="207"/>
      <c r="R541" s="207"/>
      <c r="S541" s="207"/>
      <c r="T541" s="208"/>
      <c r="AT541" s="209" t="s">
        <v>141</v>
      </c>
      <c r="AU541" s="209" t="s">
        <v>85</v>
      </c>
      <c r="AV541" s="199" t="s">
        <v>85</v>
      </c>
      <c r="AW541" s="199" t="s">
        <v>40</v>
      </c>
      <c r="AX541" s="199" t="s">
        <v>24</v>
      </c>
      <c r="AY541" s="209" t="s">
        <v>128</v>
      </c>
    </row>
    <row r="542" s="29" customFormat="true" ht="31.5" hidden="false" customHeight="true" outlineLevel="0" collapsed="false">
      <c r="B542" s="182"/>
      <c r="C542" s="183" t="s">
        <v>691</v>
      </c>
      <c r="D542" s="183" t="s">
        <v>130</v>
      </c>
      <c r="E542" s="184" t="s">
        <v>692</v>
      </c>
      <c r="F542" s="185" t="s">
        <v>693</v>
      </c>
      <c r="G542" s="186" t="s">
        <v>483</v>
      </c>
      <c r="H542" s="187" t="n">
        <v>2</v>
      </c>
      <c r="I542" s="188"/>
      <c r="J542" s="189" t="n">
        <f aca="false">ROUND(I542*H542,2)</f>
        <v>0</v>
      </c>
      <c r="K542" s="185" t="s">
        <v>134</v>
      </c>
      <c r="L542" s="30"/>
      <c r="M542" s="190"/>
      <c r="N542" s="191" t="s">
        <v>47</v>
      </c>
      <c r="O542" s="31"/>
      <c r="P542" s="192" t="n">
        <f aca="false">O542*H542</f>
        <v>0</v>
      </c>
      <c r="Q542" s="192" t="n">
        <v>2.11676</v>
      </c>
      <c r="R542" s="192" t="n">
        <f aca="false">Q542*H542</f>
        <v>4.23352</v>
      </c>
      <c r="S542" s="192" t="n">
        <v>0</v>
      </c>
      <c r="T542" s="193" t="n">
        <f aca="false">S542*H542</f>
        <v>0</v>
      </c>
      <c r="AR542" s="10" t="s">
        <v>135</v>
      </c>
      <c r="AT542" s="10" t="s">
        <v>130</v>
      </c>
      <c r="AU542" s="10" t="s">
        <v>85</v>
      </c>
      <c r="AY542" s="10" t="s">
        <v>128</v>
      </c>
      <c r="BE542" s="194" t="n">
        <f aca="false">IF(N542="základní",J542,0)</f>
        <v>0</v>
      </c>
      <c r="BF542" s="194" t="n">
        <f aca="false">IF(N542="snížená",J542,0)</f>
        <v>0</v>
      </c>
      <c r="BG542" s="194" t="n">
        <f aca="false">IF(N542="zákl. přenesená",J542,0)</f>
        <v>0</v>
      </c>
      <c r="BH542" s="194" t="n">
        <f aca="false">IF(N542="sníž. přenesená",J542,0)</f>
        <v>0</v>
      </c>
      <c r="BI542" s="194" t="n">
        <f aca="false">IF(N542="nulová",J542,0)</f>
        <v>0</v>
      </c>
      <c r="BJ542" s="10" t="s">
        <v>24</v>
      </c>
      <c r="BK542" s="194" t="n">
        <f aca="false">ROUND(I542*H542,2)</f>
        <v>0</v>
      </c>
      <c r="BL542" s="10" t="s">
        <v>135</v>
      </c>
      <c r="BM542" s="10" t="s">
        <v>694</v>
      </c>
    </row>
    <row r="543" s="29" customFormat="true" ht="27" hidden="false" customHeight="false" outlineLevel="0" collapsed="false">
      <c r="B543" s="30"/>
      <c r="D543" s="195" t="s">
        <v>137</v>
      </c>
      <c r="F543" s="196" t="s">
        <v>695</v>
      </c>
      <c r="I543" s="153"/>
      <c r="L543" s="30"/>
      <c r="M543" s="197"/>
      <c r="N543" s="31"/>
      <c r="O543" s="31"/>
      <c r="P543" s="31"/>
      <c r="Q543" s="31"/>
      <c r="R543" s="31"/>
      <c r="S543" s="31"/>
      <c r="T543" s="70"/>
      <c r="AT543" s="10" t="s">
        <v>137</v>
      </c>
      <c r="AU543" s="10" t="s">
        <v>85</v>
      </c>
    </row>
    <row r="544" s="29" customFormat="true" ht="121.5" hidden="false" customHeight="false" outlineLevel="0" collapsed="false">
      <c r="B544" s="30"/>
      <c r="D544" s="195" t="s">
        <v>139</v>
      </c>
      <c r="F544" s="198" t="s">
        <v>696</v>
      </c>
      <c r="I544" s="153"/>
      <c r="L544" s="30"/>
      <c r="M544" s="197"/>
      <c r="N544" s="31"/>
      <c r="O544" s="31"/>
      <c r="P544" s="31"/>
      <c r="Q544" s="31"/>
      <c r="R544" s="31"/>
      <c r="S544" s="31"/>
      <c r="T544" s="70"/>
      <c r="AT544" s="10" t="s">
        <v>139</v>
      </c>
      <c r="AU544" s="10" t="s">
        <v>85</v>
      </c>
    </row>
    <row r="545" s="199" customFormat="true" ht="13.5" hidden="false" customHeight="false" outlineLevel="0" collapsed="false">
      <c r="B545" s="200"/>
      <c r="D545" s="195" t="s">
        <v>141</v>
      </c>
      <c r="E545" s="209"/>
      <c r="F545" s="218" t="s">
        <v>488</v>
      </c>
      <c r="H545" s="219" t="n">
        <v>2</v>
      </c>
      <c r="I545" s="205"/>
      <c r="L545" s="200"/>
      <c r="M545" s="206"/>
      <c r="N545" s="207"/>
      <c r="O545" s="207"/>
      <c r="P545" s="207"/>
      <c r="Q545" s="207"/>
      <c r="R545" s="207"/>
      <c r="S545" s="207"/>
      <c r="T545" s="208"/>
      <c r="AT545" s="209" t="s">
        <v>141</v>
      </c>
      <c r="AU545" s="209" t="s">
        <v>85</v>
      </c>
      <c r="AV545" s="199" t="s">
        <v>85</v>
      </c>
      <c r="AW545" s="199" t="s">
        <v>40</v>
      </c>
      <c r="AX545" s="199" t="s">
        <v>24</v>
      </c>
      <c r="AY545" s="209" t="s">
        <v>128</v>
      </c>
    </row>
    <row r="546" s="210" customFormat="true" ht="13.5" hidden="false" customHeight="false" outlineLevel="0" collapsed="false">
      <c r="B546" s="211"/>
      <c r="D546" s="195" t="s">
        <v>141</v>
      </c>
      <c r="E546" s="212"/>
      <c r="F546" s="213" t="s">
        <v>697</v>
      </c>
      <c r="H546" s="212"/>
      <c r="I546" s="214"/>
      <c r="L546" s="211"/>
      <c r="M546" s="215"/>
      <c r="N546" s="216"/>
      <c r="O546" s="216"/>
      <c r="P546" s="216"/>
      <c r="Q546" s="216"/>
      <c r="R546" s="216"/>
      <c r="S546" s="216"/>
      <c r="T546" s="217"/>
      <c r="AT546" s="212" t="s">
        <v>141</v>
      </c>
      <c r="AU546" s="212" t="s">
        <v>85</v>
      </c>
      <c r="AV546" s="210" t="s">
        <v>24</v>
      </c>
      <c r="AW546" s="210" t="s">
        <v>40</v>
      </c>
      <c r="AX546" s="210" t="s">
        <v>76</v>
      </c>
      <c r="AY546" s="212" t="s">
        <v>128</v>
      </c>
    </row>
    <row r="547" s="210" customFormat="true" ht="13.5" hidden="false" customHeight="false" outlineLevel="0" collapsed="false">
      <c r="B547" s="211"/>
      <c r="D547" s="201" t="s">
        <v>141</v>
      </c>
      <c r="E547" s="230"/>
      <c r="F547" s="231" t="s">
        <v>698</v>
      </c>
      <c r="H547" s="230"/>
      <c r="I547" s="214"/>
      <c r="L547" s="211"/>
      <c r="M547" s="215"/>
      <c r="N547" s="216"/>
      <c r="O547" s="216"/>
      <c r="P547" s="216"/>
      <c r="Q547" s="216"/>
      <c r="R547" s="216"/>
      <c r="S547" s="216"/>
      <c r="T547" s="217"/>
      <c r="AT547" s="212" t="s">
        <v>141</v>
      </c>
      <c r="AU547" s="212" t="s">
        <v>85</v>
      </c>
      <c r="AV547" s="210" t="s">
        <v>24</v>
      </c>
      <c r="AW547" s="210" t="s">
        <v>40</v>
      </c>
      <c r="AX547" s="210" t="s">
        <v>76</v>
      </c>
      <c r="AY547" s="212" t="s">
        <v>128</v>
      </c>
    </row>
    <row r="548" s="29" customFormat="true" ht="31.5" hidden="false" customHeight="true" outlineLevel="0" collapsed="false">
      <c r="B548" s="182"/>
      <c r="C548" s="235" t="s">
        <v>699</v>
      </c>
      <c r="D548" s="235" t="s">
        <v>386</v>
      </c>
      <c r="E548" s="236" t="s">
        <v>700</v>
      </c>
      <c r="F548" s="237" t="s">
        <v>701</v>
      </c>
      <c r="G548" s="238" t="s">
        <v>483</v>
      </c>
      <c r="H548" s="239" t="n">
        <v>2</v>
      </c>
      <c r="I548" s="240"/>
      <c r="J548" s="241" t="n">
        <f aca="false">ROUND(I548*H548,2)</f>
        <v>0</v>
      </c>
      <c r="K548" s="237" t="s">
        <v>134</v>
      </c>
      <c r="L548" s="242"/>
      <c r="M548" s="243"/>
      <c r="N548" s="244" t="s">
        <v>47</v>
      </c>
      <c r="O548" s="31"/>
      <c r="P548" s="192" t="n">
        <f aca="false">O548*H548</f>
        <v>0</v>
      </c>
      <c r="Q548" s="192" t="n">
        <v>0.506</v>
      </c>
      <c r="R548" s="192" t="n">
        <f aca="false">Q548*H548</f>
        <v>1.012</v>
      </c>
      <c r="S548" s="192" t="n">
        <v>0</v>
      </c>
      <c r="T548" s="193" t="n">
        <f aca="false">S548*H548</f>
        <v>0</v>
      </c>
      <c r="AR548" s="10" t="s">
        <v>180</v>
      </c>
      <c r="AT548" s="10" t="s">
        <v>386</v>
      </c>
      <c r="AU548" s="10" t="s">
        <v>85</v>
      </c>
      <c r="AY548" s="10" t="s">
        <v>128</v>
      </c>
      <c r="BE548" s="194" t="n">
        <f aca="false">IF(N548="základní",J548,0)</f>
        <v>0</v>
      </c>
      <c r="BF548" s="194" t="n">
        <f aca="false">IF(N548="snížená",J548,0)</f>
        <v>0</v>
      </c>
      <c r="BG548" s="194" t="n">
        <f aca="false">IF(N548="zákl. přenesená",J548,0)</f>
        <v>0</v>
      </c>
      <c r="BH548" s="194" t="n">
        <f aca="false">IF(N548="sníž. přenesená",J548,0)</f>
        <v>0</v>
      </c>
      <c r="BI548" s="194" t="n">
        <f aca="false">IF(N548="nulová",J548,0)</f>
        <v>0</v>
      </c>
      <c r="BJ548" s="10" t="s">
        <v>24</v>
      </c>
      <c r="BK548" s="194" t="n">
        <f aca="false">ROUND(I548*H548,2)</f>
        <v>0</v>
      </c>
      <c r="BL548" s="10" t="s">
        <v>135</v>
      </c>
      <c r="BM548" s="10" t="s">
        <v>702</v>
      </c>
    </row>
    <row r="549" s="29" customFormat="true" ht="40.5" hidden="false" customHeight="false" outlineLevel="0" collapsed="false">
      <c r="B549" s="30"/>
      <c r="D549" s="201" t="s">
        <v>137</v>
      </c>
      <c r="F549" s="245" t="s">
        <v>703</v>
      </c>
      <c r="I549" s="153"/>
      <c r="L549" s="30"/>
      <c r="M549" s="197"/>
      <c r="N549" s="31"/>
      <c r="O549" s="31"/>
      <c r="P549" s="31"/>
      <c r="Q549" s="31"/>
      <c r="R549" s="31"/>
      <c r="S549" s="31"/>
      <c r="T549" s="70"/>
      <c r="AT549" s="10" t="s">
        <v>137</v>
      </c>
      <c r="AU549" s="10" t="s">
        <v>85</v>
      </c>
    </row>
    <row r="550" s="29" customFormat="true" ht="22.5" hidden="false" customHeight="true" outlineLevel="0" collapsed="false">
      <c r="B550" s="182"/>
      <c r="C550" s="235" t="s">
        <v>704</v>
      </c>
      <c r="D550" s="235" t="s">
        <v>386</v>
      </c>
      <c r="E550" s="236" t="s">
        <v>705</v>
      </c>
      <c r="F550" s="237" t="s">
        <v>706</v>
      </c>
      <c r="G550" s="238" t="s">
        <v>483</v>
      </c>
      <c r="H550" s="239" t="n">
        <v>2</v>
      </c>
      <c r="I550" s="240"/>
      <c r="J550" s="241" t="n">
        <f aca="false">ROUND(I550*H550,2)</f>
        <v>0</v>
      </c>
      <c r="K550" s="237" t="s">
        <v>134</v>
      </c>
      <c r="L550" s="242"/>
      <c r="M550" s="243"/>
      <c r="N550" s="244" t="s">
        <v>47</v>
      </c>
      <c r="O550" s="31"/>
      <c r="P550" s="192" t="n">
        <f aca="false">O550*H550</f>
        <v>0</v>
      </c>
      <c r="Q550" s="192" t="n">
        <v>0.039</v>
      </c>
      <c r="R550" s="192" t="n">
        <f aca="false">Q550*H550</f>
        <v>0.078</v>
      </c>
      <c r="S550" s="192" t="n">
        <v>0</v>
      </c>
      <c r="T550" s="193" t="n">
        <f aca="false">S550*H550</f>
        <v>0</v>
      </c>
      <c r="AR550" s="10" t="s">
        <v>180</v>
      </c>
      <c r="AT550" s="10" t="s">
        <v>386</v>
      </c>
      <c r="AU550" s="10" t="s">
        <v>85</v>
      </c>
      <c r="AY550" s="10" t="s">
        <v>128</v>
      </c>
      <c r="BE550" s="194" t="n">
        <f aca="false">IF(N550="základní",J550,0)</f>
        <v>0</v>
      </c>
      <c r="BF550" s="194" t="n">
        <f aca="false">IF(N550="snížená",J550,0)</f>
        <v>0</v>
      </c>
      <c r="BG550" s="194" t="n">
        <f aca="false">IF(N550="zákl. přenesená",J550,0)</f>
        <v>0</v>
      </c>
      <c r="BH550" s="194" t="n">
        <f aca="false">IF(N550="sníž. přenesená",J550,0)</f>
        <v>0</v>
      </c>
      <c r="BI550" s="194" t="n">
        <f aca="false">IF(N550="nulová",J550,0)</f>
        <v>0</v>
      </c>
      <c r="BJ550" s="10" t="s">
        <v>24</v>
      </c>
      <c r="BK550" s="194" t="n">
        <f aca="false">ROUND(I550*H550,2)</f>
        <v>0</v>
      </c>
      <c r="BL550" s="10" t="s">
        <v>135</v>
      </c>
      <c r="BM550" s="10" t="s">
        <v>707</v>
      </c>
    </row>
    <row r="551" s="29" customFormat="true" ht="27" hidden="false" customHeight="false" outlineLevel="0" collapsed="false">
      <c r="B551" s="30"/>
      <c r="D551" s="201" t="s">
        <v>137</v>
      </c>
      <c r="F551" s="245" t="s">
        <v>708</v>
      </c>
      <c r="I551" s="153"/>
      <c r="L551" s="30"/>
      <c r="M551" s="197"/>
      <c r="N551" s="31"/>
      <c r="O551" s="31"/>
      <c r="P551" s="31"/>
      <c r="Q551" s="31"/>
      <c r="R551" s="31"/>
      <c r="S551" s="31"/>
      <c r="T551" s="70"/>
      <c r="AT551" s="10" t="s">
        <v>137</v>
      </c>
      <c r="AU551" s="10" t="s">
        <v>85</v>
      </c>
    </row>
    <row r="552" s="29" customFormat="true" ht="22.5" hidden="false" customHeight="true" outlineLevel="0" collapsed="false">
      <c r="B552" s="182"/>
      <c r="C552" s="235" t="s">
        <v>709</v>
      </c>
      <c r="D552" s="235" t="s">
        <v>386</v>
      </c>
      <c r="E552" s="236" t="s">
        <v>710</v>
      </c>
      <c r="F552" s="237" t="s">
        <v>711</v>
      </c>
      <c r="G552" s="238" t="s">
        <v>483</v>
      </c>
      <c r="H552" s="239" t="n">
        <v>2</v>
      </c>
      <c r="I552" s="240"/>
      <c r="J552" s="241" t="n">
        <f aca="false">ROUND(I552*H552,2)</f>
        <v>0</v>
      </c>
      <c r="K552" s="237" t="s">
        <v>134</v>
      </c>
      <c r="L552" s="242"/>
      <c r="M552" s="243"/>
      <c r="N552" s="244" t="s">
        <v>47</v>
      </c>
      <c r="O552" s="31"/>
      <c r="P552" s="192" t="n">
        <f aca="false">O552*H552</f>
        <v>0</v>
      </c>
      <c r="Q552" s="192" t="n">
        <v>0.064</v>
      </c>
      <c r="R552" s="192" t="n">
        <f aca="false">Q552*H552</f>
        <v>0.128</v>
      </c>
      <c r="S552" s="192" t="n">
        <v>0</v>
      </c>
      <c r="T552" s="193" t="n">
        <f aca="false">S552*H552</f>
        <v>0</v>
      </c>
      <c r="AR552" s="10" t="s">
        <v>180</v>
      </c>
      <c r="AT552" s="10" t="s">
        <v>386</v>
      </c>
      <c r="AU552" s="10" t="s">
        <v>85</v>
      </c>
      <c r="AY552" s="10" t="s">
        <v>128</v>
      </c>
      <c r="BE552" s="194" t="n">
        <f aca="false">IF(N552="základní",J552,0)</f>
        <v>0</v>
      </c>
      <c r="BF552" s="194" t="n">
        <f aca="false">IF(N552="snížená",J552,0)</f>
        <v>0</v>
      </c>
      <c r="BG552" s="194" t="n">
        <f aca="false">IF(N552="zákl. přenesená",J552,0)</f>
        <v>0</v>
      </c>
      <c r="BH552" s="194" t="n">
        <f aca="false">IF(N552="sníž. přenesená",J552,0)</f>
        <v>0</v>
      </c>
      <c r="BI552" s="194" t="n">
        <f aca="false">IF(N552="nulová",J552,0)</f>
        <v>0</v>
      </c>
      <c r="BJ552" s="10" t="s">
        <v>24</v>
      </c>
      <c r="BK552" s="194" t="n">
        <f aca="false">ROUND(I552*H552,2)</f>
        <v>0</v>
      </c>
      <c r="BL552" s="10" t="s">
        <v>135</v>
      </c>
      <c r="BM552" s="10" t="s">
        <v>712</v>
      </c>
    </row>
    <row r="553" s="29" customFormat="true" ht="27" hidden="false" customHeight="false" outlineLevel="0" collapsed="false">
      <c r="B553" s="30"/>
      <c r="D553" s="201" t="s">
        <v>137</v>
      </c>
      <c r="F553" s="245" t="s">
        <v>713</v>
      </c>
      <c r="I553" s="153"/>
      <c r="L553" s="30"/>
      <c r="M553" s="197"/>
      <c r="N553" s="31"/>
      <c r="O553" s="31"/>
      <c r="P553" s="31"/>
      <c r="Q553" s="31"/>
      <c r="R553" s="31"/>
      <c r="S553" s="31"/>
      <c r="T553" s="70"/>
      <c r="AT553" s="10" t="s">
        <v>137</v>
      </c>
      <c r="AU553" s="10" t="s">
        <v>85</v>
      </c>
    </row>
    <row r="554" s="29" customFormat="true" ht="22.5" hidden="false" customHeight="true" outlineLevel="0" collapsed="false">
      <c r="B554" s="182"/>
      <c r="C554" s="235" t="s">
        <v>714</v>
      </c>
      <c r="D554" s="235" t="s">
        <v>386</v>
      </c>
      <c r="E554" s="236" t="s">
        <v>715</v>
      </c>
      <c r="F554" s="237" t="s">
        <v>716</v>
      </c>
      <c r="G554" s="238" t="s">
        <v>483</v>
      </c>
      <c r="H554" s="239" t="n">
        <v>2</v>
      </c>
      <c r="I554" s="240"/>
      <c r="J554" s="241" t="n">
        <f aca="false">ROUND(I554*H554,2)</f>
        <v>0</v>
      </c>
      <c r="K554" s="237" t="s">
        <v>134</v>
      </c>
      <c r="L554" s="242"/>
      <c r="M554" s="243"/>
      <c r="N554" s="244" t="s">
        <v>47</v>
      </c>
      <c r="O554" s="31"/>
      <c r="P554" s="192" t="n">
        <f aca="false">O554*H554</f>
        <v>0</v>
      </c>
      <c r="Q554" s="192" t="n">
        <v>0.585</v>
      </c>
      <c r="R554" s="192" t="n">
        <f aca="false">Q554*H554</f>
        <v>1.17</v>
      </c>
      <c r="S554" s="192" t="n">
        <v>0</v>
      </c>
      <c r="T554" s="193" t="n">
        <f aca="false">S554*H554</f>
        <v>0</v>
      </c>
      <c r="AR554" s="10" t="s">
        <v>180</v>
      </c>
      <c r="AT554" s="10" t="s">
        <v>386</v>
      </c>
      <c r="AU554" s="10" t="s">
        <v>85</v>
      </c>
      <c r="AY554" s="10" t="s">
        <v>128</v>
      </c>
      <c r="BE554" s="194" t="n">
        <f aca="false">IF(N554="základní",J554,0)</f>
        <v>0</v>
      </c>
      <c r="BF554" s="194" t="n">
        <f aca="false">IF(N554="snížená",J554,0)</f>
        <v>0</v>
      </c>
      <c r="BG554" s="194" t="n">
        <f aca="false">IF(N554="zákl. přenesená",J554,0)</f>
        <v>0</v>
      </c>
      <c r="BH554" s="194" t="n">
        <f aca="false">IF(N554="sníž. přenesená",J554,0)</f>
        <v>0</v>
      </c>
      <c r="BI554" s="194" t="n">
        <f aca="false">IF(N554="nulová",J554,0)</f>
        <v>0</v>
      </c>
      <c r="BJ554" s="10" t="s">
        <v>24</v>
      </c>
      <c r="BK554" s="194" t="n">
        <f aca="false">ROUND(I554*H554,2)</f>
        <v>0</v>
      </c>
      <c r="BL554" s="10" t="s">
        <v>135</v>
      </c>
      <c r="BM554" s="10" t="s">
        <v>717</v>
      </c>
    </row>
    <row r="555" s="29" customFormat="true" ht="40.5" hidden="false" customHeight="false" outlineLevel="0" collapsed="false">
      <c r="B555" s="30"/>
      <c r="D555" s="201" t="s">
        <v>137</v>
      </c>
      <c r="F555" s="245" t="s">
        <v>718</v>
      </c>
      <c r="I555" s="153"/>
      <c r="L555" s="30"/>
      <c r="M555" s="197"/>
      <c r="N555" s="31"/>
      <c r="O555" s="31"/>
      <c r="P555" s="31"/>
      <c r="Q555" s="31"/>
      <c r="R555" s="31"/>
      <c r="S555" s="31"/>
      <c r="T555" s="70"/>
      <c r="AT555" s="10" t="s">
        <v>137</v>
      </c>
      <c r="AU555" s="10" t="s">
        <v>85</v>
      </c>
    </row>
    <row r="556" s="29" customFormat="true" ht="22.5" hidden="false" customHeight="true" outlineLevel="0" collapsed="false">
      <c r="B556" s="182"/>
      <c r="C556" s="235" t="s">
        <v>719</v>
      </c>
      <c r="D556" s="235" t="s">
        <v>386</v>
      </c>
      <c r="E556" s="236" t="s">
        <v>720</v>
      </c>
      <c r="F556" s="237" t="s">
        <v>721</v>
      </c>
      <c r="G556" s="238" t="s">
        <v>483</v>
      </c>
      <c r="H556" s="239" t="n">
        <v>2</v>
      </c>
      <c r="I556" s="240"/>
      <c r="J556" s="241" t="n">
        <f aca="false">ROUND(I556*H556,2)</f>
        <v>0</v>
      </c>
      <c r="K556" s="237" t="s">
        <v>134</v>
      </c>
      <c r="L556" s="242"/>
      <c r="M556" s="243"/>
      <c r="N556" s="244" t="s">
        <v>47</v>
      </c>
      <c r="O556" s="31"/>
      <c r="P556" s="192" t="n">
        <f aca="false">O556*H556</f>
        <v>0</v>
      </c>
      <c r="Q556" s="192" t="n">
        <v>1.6</v>
      </c>
      <c r="R556" s="192" t="n">
        <f aca="false">Q556*H556</f>
        <v>3.2</v>
      </c>
      <c r="S556" s="192" t="n">
        <v>0</v>
      </c>
      <c r="T556" s="193" t="n">
        <f aca="false">S556*H556</f>
        <v>0</v>
      </c>
      <c r="AR556" s="10" t="s">
        <v>180</v>
      </c>
      <c r="AT556" s="10" t="s">
        <v>386</v>
      </c>
      <c r="AU556" s="10" t="s">
        <v>85</v>
      </c>
      <c r="AY556" s="10" t="s">
        <v>128</v>
      </c>
      <c r="BE556" s="194" t="n">
        <f aca="false">IF(N556="základní",J556,0)</f>
        <v>0</v>
      </c>
      <c r="BF556" s="194" t="n">
        <f aca="false">IF(N556="snížená",J556,0)</f>
        <v>0</v>
      </c>
      <c r="BG556" s="194" t="n">
        <f aca="false">IF(N556="zákl. přenesená",J556,0)</f>
        <v>0</v>
      </c>
      <c r="BH556" s="194" t="n">
        <f aca="false">IF(N556="sníž. přenesená",J556,0)</f>
        <v>0</v>
      </c>
      <c r="BI556" s="194" t="n">
        <f aca="false">IF(N556="nulová",J556,0)</f>
        <v>0</v>
      </c>
      <c r="BJ556" s="10" t="s">
        <v>24</v>
      </c>
      <c r="BK556" s="194" t="n">
        <f aca="false">ROUND(I556*H556,2)</f>
        <v>0</v>
      </c>
      <c r="BL556" s="10" t="s">
        <v>135</v>
      </c>
      <c r="BM556" s="10" t="s">
        <v>722</v>
      </c>
    </row>
    <row r="557" s="29" customFormat="true" ht="40.5" hidden="false" customHeight="false" outlineLevel="0" collapsed="false">
      <c r="B557" s="30"/>
      <c r="D557" s="201" t="s">
        <v>137</v>
      </c>
      <c r="F557" s="245" t="s">
        <v>723</v>
      </c>
      <c r="I557" s="153"/>
      <c r="L557" s="30"/>
      <c r="M557" s="197"/>
      <c r="N557" s="31"/>
      <c r="O557" s="31"/>
      <c r="P557" s="31"/>
      <c r="Q557" s="31"/>
      <c r="R557" s="31"/>
      <c r="S557" s="31"/>
      <c r="T557" s="70"/>
      <c r="AT557" s="10" t="s">
        <v>137</v>
      </c>
      <c r="AU557" s="10" t="s">
        <v>85</v>
      </c>
    </row>
    <row r="558" s="29" customFormat="true" ht="22.5" hidden="false" customHeight="true" outlineLevel="0" collapsed="false">
      <c r="B558" s="182"/>
      <c r="C558" s="183" t="s">
        <v>724</v>
      </c>
      <c r="D558" s="183" t="s">
        <v>130</v>
      </c>
      <c r="E558" s="184" t="s">
        <v>725</v>
      </c>
      <c r="F558" s="185" t="s">
        <v>726</v>
      </c>
      <c r="G558" s="186" t="s">
        <v>483</v>
      </c>
      <c r="H558" s="187" t="n">
        <v>3</v>
      </c>
      <c r="I558" s="188"/>
      <c r="J558" s="189" t="n">
        <f aca="false">ROUND(I558*H558,2)</f>
        <v>0</v>
      </c>
      <c r="K558" s="185" t="s">
        <v>134</v>
      </c>
      <c r="L558" s="30"/>
      <c r="M558" s="190"/>
      <c r="N558" s="191" t="s">
        <v>47</v>
      </c>
      <c r="O558" s="31"/>
      <c r="P558" s="192" t="n">
        <f aca="false">O558*H558</f>
        <v>0</v>
      </c>
      <c r="Q558" s="192" t="n">
        <v>0.3409</v>
      </c>
      <c r="R558" s="192" t="n">
        <f aca="false">Q558*H558</f>
        <v>1.0227</v>
      </c>
      <c r="S558" s="192" t="n">
        <v>0</v>
      </c>
      <c r="T558" s="193" t="n">
        <f aca="false">S558*H558</f>
        <v>0</v>
      </c>
      <c r="AR558" s="10" t="s">
        <v>135</v>
      </c>
      <c r="AT558" s="10" t="s">
        <v>130</v>
      </c>
      <c r="AU558" s="10" t="s">
        <v>85</v>
      </c>
      <c r="AY558" s="10" t="s">
        <v>128</v>
      </c>
      <c r="BE558" s="194" t="n">
        <f aca="false">IF(N558="základní",J558,0)</f>
        <v>0</v>
      </c>
      <c r="BF558" s="194" t="n">
        <f aca="false">IF(N558="snížená",J558,0)</f>
        <v>0</v>
      </c>
      <c r="BG558" s="194" t="n">
        <f aca="false">IF(N558="zákl. přenesená",J558,0)</f>
        <v>0</v>
      </c>
      <c r="BH558" s="194" t="n">
        <f aca="false">IF(N558="sníž. přenesená",J558,0)</f>
        <v>0</v>
      </c>
      <c r="BI558" s="194" t="n">
        <f aca="false">IF(N558="nulová",J558,0)</f>
        <v>0</v>
      </c>
      <c r="BJ558" s="10" t="s">
        <v>24</v>
      </c>
      <c r="BK558" s="194" t="n">
        <f aca="false">ROUND(I558*H558,2)</f>
        <v>0</v>
      </c>
      <c r="BL558" s="10" t="s">
        <v>135</v>
      </c>
      <c r="BM558" s="10" t="s">
        <v>727</v>
      </c>
    </row>
    <row r="559" s="29" customFormat="true" ht="13.5" hidden="false" customHeight="false" outlineLevel="0" collapsed="false">
      <c r="B559" s="30"/>
      <c r="D559" s="195" t="s">
        <v>137</v>
      </c>
      <c r="F559" s="196" t="s">
        <v>726</v>
      </c>
      <c r="I559" s="153"/>
      <c r="L559" s="30"/>
      <c r="M559" s="197"/>
      <c r="N559" s="31"/>
      <c r="O559" s="31"/>
      <c r="P559" s="31"/>
      <c r="Q559" s="31"/>
      <c r="R559" s="31"/>
      <c r="S559" s="31"/>
      <c r="T559" s="70"/>
      <c r="AT559" s="10" t="s">
        <v>137</v>
      </c>
      <c r="AU559" s="10" t="s">
        <v>85</v>
      </c>
    </row>
    <row r="560" s="29" customFormat="true" ht="108" hidden="false" customHeight="false" outlineLevel="0" collapsed="false">
      <c r="B560" s="30"/>
      <c r="D560" s="195" t="s">
        <v>139</v>
      </c>
      <c r="F560" s="198" t="s">
        <v>728</v>
      </c>
      <c r="I560" s="153"/>
      <c r="L560" s="30"/>
      <c r="M560" s="197"/>
      <c r="N560" s="31"/>
      <c r="O560" s="31"/>
      <c r="P560" s="31"/>
      <c r="Q560" s="31"/>
      <c r="R560" s="31"/>
      <c r="S560" s="31"/>
      <c r="T560" s="70"/>
      <c r="AT560" s="10" t="s">
        <v>139</v>
      </c>
      <c r="AU560" s="10" t="s">
        <v>85</v>
      </c>
    </row>
    <row r="561" s="199" customFormat="true" ht="13.5" hidden="false" customHeight="false" outlineLevel="0" collapsed="false">
      <c r="B561" s="200"/>
      <c r="D561" s="195" t="s">
        <v>141</v>
      </c>
      <c r="E561" s="209"/>
      <c r="F561" s="218" t="s">
        <v>487</v>
      </c>
      <c r="H561" s="219" t="n">
        <v>3</v>
      </c>
      <c r="I561" s="205"/>
      <c r="L561" s="200"/>
      <c r="M561" s="206"/>
      <c r="N561" s="207"/>
      <c r="O561" s="207"/>
      <c r="P561" s="207"/>
      <c r="Q561" s="207"/>
      <c r="R561" s="207"/>
      <c r="S561" s="207"/>
      <c r="T561" s="208"/>
      <c r="AT561" s="209" t="s">
        <v>141</v>
      </c>
      <c r="AU561" s="209" t="s">
        <v>85</v>
      </c>
      <c r="AV561" s="199" t="s">
        <v>85</v>
      </c>
      <c r="AW561" s="199" t="s">
        <v>40</v>
      </c>
      <c r="AX561" s="199" t="s">
        <v>24</v>
      </c>
      <c r="AY561" s="209" t="s">
        <v>128</v>
      </c>
    </row>
    <row r="562" s="210" customFormat="true" ht="13.5" hidden="false" customHeight="false" outlineLevel="0" collapsed="false">
      <c r="B562" s="211"/>
      <c r="D562" s="195" t="s">
        <v>141</v>
      </c>
      <c r="E562" s="212"/>
      <c r="F562" s="213" t="s">
        <v>620</v>
      </c>
      <c r="H562" s="212"/>
      <c r="I562" s="214"/>
      <c r="L562" s="211"/>
      <c r="M562" s="215"/>
      <c r="N562" s="216"/>
      <c r="O562" s="216"/>
      <c r="P562" s="216"/>
      <c r="Q562" s="216"/>
      <c r="R562" s="216"/>
      <c r="S562" s="216"/>
      <c r="T562" s="217"/>
      <c r="AT562" s="212" t="s">
        <v>141</v>
      </c>
      <c r="AU562" s="212" t="s">
        <v>85</v>
      </c>
      <c r="AV562" s="210" t="s">
        <v>24</v>
      </c>
      <c r="AW562" s="210" t="s">
        <v>40</v>
      </c>
      <c r="AX562" s="210" t="s">
        <v>76</v>
      </c>
      <c r="AY562" s="212" t="s">
        <v>128</v>
      </c>
    </row>
    <row r="563" s="210" customFormat="true" ht="13.5" hidden="false" customHeight="false" outlineLevel="0" collapsed="false">
      <c r="B563" s="211"/>
      <c r="D563" s="195" t="s">
        <v>141</v>
      </c>
      <c r="E563" s="212"/>
      <c r="F563" s="213" t="s">
        <v>609</v>
      </c>
      <c r="H563" s="212"/>
      <c r="I563" s="214"/>
      <c r="L563" s="211"/>
      <c r="M563" s="215"/>
      <c r="N563" s="216"/>
      <c r="O563" s="216"/>
      <c r="P563" s="216"/>
      <c r="Q563" s="216"/>
      <c r="R563" s="216"/>
      <c r="S563" s="216"/>
      <c r="T563" s="217"/>
      <c r="AT563" s="212" t="s">
        <v>141</v>
      </c>
      <c r="AU563" s="212" t="s">
        <v>85</v>
      </c>
      <c r="AV563" s="210" t="s">
        <v>24</v>
      </c>
      <c r="AW563" s="210" t="s">
        <v>40</v>
      </c>
      <c r="AX563" s="210" t="s">
        <v>76</v>
      </c>
      <c r="AY563" s="212" t="s">
        <v>128</v>
      </c>
    </row>
    <row r="564" s="210" customFormat="true" ht="13.5" hidden="false" customHeight="false" outlineLevel="0" collapsed="false">
      <c r="B564" s="211"/>
      <c r="D564" s="201" t="s">
        <v>141</v>
      </c>
      <c r="E564" s="230"/>
      <c r="F564" s="231" t="s">
        <v>729</v>
      </c>
      <c r="H564" s="230"/>
      <c r="I564" s="214"/>
      <c r="L564" s="211"/>
      <c r="M564" s="215"/>
      <c r="N564" s="216"/>
      <c r="O564" s="216"/>
      <c r="P564" s="216"/>
      <c r="Q564" s="216"/>
      <c r="R564" s="216"/>
      <c r="S564" s="216"/>
      <c r="T564" s="217"/>
      <c r="AT564" s="212" t="s">
        <v>141</v>
      </c>
      <c r="AU564" s="212" t="s">
        <v>85</v>
      </c>
      <c r="AV564" s="210" t="s">
        <v>24</v>
      </c>
      <c r="AW564" s="210" t="s">
        <v>40</v>
      </c>
      <c r="AX564" s="210" t="s">
        <v>76</v>
      </c>
      <c r="AY564" s="212" t="s">
        <v>128</v>
      </c>
    </row>
    <row r="565" s="29" customFormat="true" ht="22.5" hidden="false" customHeight="true" outlineLevel="0" collapsed="false">
      <c r="B565" s="182"/>
      <c r="C565" s="235" t="s">
        <v>730</v>
      </c>
      <c r="D565" s="235" t="s">
        <v>386</v>
      </c>
      <c r="E565" s="236" t="s">
        <v>731</v>
      </c>
      <c r="F565" s="237" t="s">
        <v>732</v>
      </c>
      <c r="G565" s="238" t="s">
        <v>483</v>
      </c>
      <c r="H565" s="239" t="n">
        <v>3</v>
      </c>
      <c r="I565" s="240"/>
      <c r="J565" s="241" t="n">
        <f aca="false">ROUND(I565*H565,2)</f>
        <v>0</v>
      </c>
      <c r="K565" s="237"/>
      <c r="L565" s="242"/>
      <c r="M565" s="243"/>
      <c r="N565" s="244" t="s">
        <v>47</v>
      </c>
      <c r="O565" s="31"/>
      <c r="P565" s="192" t="n">
        <f aca="false">O565*H565</f>
        <v>0</v>
      </c>
      <c r="Q565" s="192" t="n">
        <v>0.145</v>
      </c>
      <c r="R565" s="192" t="n">
        <f aca="false">Q565*H565</f>
        <v>0.435</v>
      </c>
      <c r="S565" s="192" t="n">
        <v>0</v>
      </c>
      <c r="T565" s="193" t="n">
        <f aca="false">S565*H565</f>
        <v>0</v>
      </c>
      <c r="AR565" s="10" t="s">
        <v>180</v>
      </c>
      <c r="AT565" s="10" t="s">
        <v>386</v>
      </c>
      <c r="AU565" s="10" t="s">
        <v>85</v>
      </c>
      <c r="AY565" s="10" t="s">
        <v>128</v>
      </c>
      <c r="BE565" s="194" t="n">
        <f aca="false">IF(N565="základní",J565,0)</f>
        <v>0</v>
      </c>
      <c r="BF565" s="194" t="n">
        <f aca="false">IF(N565="snížená",J565,0)</f>
        <v>0</v>
      </c>
      <c r="BG565" s="194" t="n">
        <f aca="false">IF(N565="zákl. přenesená",J565,0)</f>
        <v>0</v>
      </c>
      <c r="BH565" s="194" t="n">
        <f aca="false">IF(N565="sníž. přenesená",J565,0)</f>
        <v>0</v>
      </c>
      <c r="BI565" s="194" t="n">
        <f aca="false">IF(N565="nulová",J565,0)</f>
        <v>0</v>
      </c>
      <c r="BJ565" s="10" t="s">
        <v>24</v>
      </c>
      <c r="BK565" s="194" t="n">
        <f aca="false">ROUND(I565*H565,2)</f>
        <v>0</v>
      </c>
      <c r="BL565" s="10" t="s">
        <v>135</v>
      </c>
      <c r="BM565" s="10" t="s">
        <v>733</v>
      </c>
    </row>
    <row r="566" s="29" customFormat="true" ht="27" hidden="false" customHeight="false" outlineLevel="0" collapsed="false">
      <c r="B566" s="30"/>
      <c r="D566" s="201" t="s">
        <v>137</v>
      </c>
      <c r="F566" s="245" t="s">
        <v>734</v>
      </c>
      <c r="I566" s="153"/>
      <c r="L566" s="30"/>
      <c r="M566" s="197"/>
      <c r="N566" s="31"/>
      <c r="O566" s="31"/>
      <c r="P566" s="31"/>
      <c r="Q566" s="31"/>
      <c r="R566" s="31"/>
      <c r="S566" s="31"/>
      <c r="T566" s="70"/>
      <c r="AT566" s="10" t="s">
        <v>137</v>
      </c>
      <c r="AU566" s="10" t="s">
        <v>85</v>
      </c>
    </row>
    <row r="567" s="29" customFormat="true" ht="22.5" hidden="false" customHeight="true" outlineLevel="0" collapsed="false">
      <c r="B567" s="182"/>
      <c r="C567" s="235" t="s">
        <v>735</v>
      </c>
      <c r="D567" s="235" t="s">
        <v>386</v>
      </c>
      <c r="E567" s="236" t="s">
        <v>736</v>
      </c>
      <c r="F567" s="237" t="s">
        <v>737</v>
      </c>
      <c r="G567" s="238" t="s">
        <v>483</v>
      </c>
      <c r="H567" s="239" t="n">
        <v>3</v>
      </c>
      <c r="I567" s="240"/>
      <c r="J567" s="241" t="n">
        <f aca="false">ROUND(I567*H567,2)</f>
        <v>0</v>
      </c>
      <c r="K567" s="237" t="s">
        <v>134</v>
      </c>
      <c r="L567" s="242"/>
      <c r="M567" s="243"/>
      <c r="N567" s="244" t="s">
        <v>47</v>
      </c>
      <c r="O567" s="31"/>
      <c r="P567" s="192" t="n">
        <f aca="false">O567*H567</f>
        <v>0</v>
      </c>
      <c r="Q567" s="192" t="n">
        <v>0.072</v>
      </c>
      <c r="R567" s="192" t="n">
        <f aca="false">Q567*H567</f>
        <v>0.216</v>
      </c>
      <c r="S567" s="192" t="n">
        <v>0</v>
      </c>
      <c r="T567" s="193" t="n">
        <f aca="false">S567*H567</f>
        <v>0</v>
      </c>
      <c r="AR567" s="10" t="s">
        <v>180</v>
      </c>
      <c r="AT567" s="10" t="s">
        <v>386</v>
      </c>
      <c r="AU567" s="10" t="s">
        <v>85</v>
      </c>
      <c r="AY567" s="10" t="s">
        <v>128</v>
      </c>
      <c r="BE567" s="194" t="n">
        <f aca="false">IF(N567="základní",J567,0)</f>
        <v>0</v>
      </c>
      <c r="BF567" s="194" t="n">
        <f aca="false">IF(N567="snížená",J567,0)</f>
        <v>0</v>
      </c>
      <c r="BG567" s="194" t="n">
        <f aca="false">IF(N567="zákl. přenesená",J567,0)</f>
        <v>0</v>
      </c>
      <c r="BH567" s="194" t="n">
        <f aca="false">IF(N567="sníž. přenesená",J567,0)</f>
        <v>0</v>
      </c>
      <c r="BI567" s="194" t="n">
        <f aca="false">IF(N567="nulová",J567,0)</f>
        <v>0</v>
      </c>
      <c r="BJ567" s="10" t="s">
        <v>24</v>
      </c>
      <c r="BK567" s="194" t="n">
        <f aca="false">ROUND(I567*H567,2)</f>
        <v>0</v>
      </c>
      <c r="BL567" s="10" t="s">
        <v>135</v>
      </c>
      <c r="BM567" s="10" t="s">
        <v>738</v>
      </c>
    </row>
    <row r="568" s="29" customFormat="true" ht="27" hidden="false" customHeight="false" outlineLevel="0" collapsed="false">
      <c r="B568" s="30"/>
      <c r="D568" s="201" t="s">
        <v>137</v>
      </c>
      <c r="F568" s="245" t="s">
        <v>739</v>
      </c>
      <c r="I568" s="153"/>
      <c r="L568" s="30"/>
      <c r="M568" s="197"/>
      <c r="N568" s="31"/>
      <c r="O568" s="31"/>
      <c r="P568" s="31"/>
      <c r="Q568" s="31"/>
      <c r="R568" s="31"/>
      <c r="S568" s="31"/>
      <c r="T568" s="70"/>
      <c r="AT568" s="10" t="s">
        <v>137</v>
      </c>
      <c r="AU568" s="10" t="s">
        <v>85</v>
      </c>
    </row>
    <row r="569" s="29" customFormat="true" ht="22.5" hidden="false" customHeight="true" outlineLevel="0" collapsed="false">
      <c r="B569" s="182"/>
      <c r="C569" s="235" t="s">
        <v>740</v>
      </c>
      <c r="D569" s="235" t="s">
        <v>386</v>
      </c>
      <c r="E569" s="236" t="s">
        <v>741</v>
      </c>
      <c r="F569" s="237" t="s">
        <v>742</v>
      </c>
      <c r="G569" s="238" t="s">
        <v>483</v>
      </c>
      <c r="H569" s="239" t="n">
        <v>3</v>
      </c>
      <c r="I569" s="240"/>
      <c r="J569" s="241" t="n">
        <f aca="false">ROUND(I569*H569,2)</f>
        <v>0</v>
      </c>
      <c r="K569" s="237" t="s">
        <v>134</v>
      </c>
      <c r="L569" s="242"/>
      <c r="M569" s="243"/>
      <c r="N569" s="244" t="s">
        <v>47</v>
      </c>
      <c r="O569" s="31"/>
      <c r="P569" s="192" t="n">
        <f aca="false">O569*H569</f>
        <v>0</v>
      </c>
      <c r="Q569" s="192" t="n">
        <v>0.111</v>
      </c>
      <c r="R569" s="192" t="n">
        <f aca="false">Q569*H569</f>
        <v>0.333</v>
      </c>
      <c r="S569" s="192" t="n">
        <v>0</v>
      </c>
      <c r="T569" s="193" t="n">
        <f aca="false">S569*H569</f>
        <v>0</v>
      </c>
      <c r="AR569" s="10" t="s">
        <v>180</v>
      </c>
      <c r="AT569" s="10" t="s">
        <v>386</v>
      </c>
      <c r="AU569" s="10" t="s">
        <v>85</v>
      </c>
      <c r="AY569" s="10" t="s">
        <v>128</v>
      </c>
      <c r="BE569" s="194" t="n">
        <f aca="false">IF(N569="základní",J569,0)</f>
        <v>0</v>
      </c>
      <c r="BF569" s="194" t="n">
        <f aca="false">IF(N569="snížená",J569,0)</f>
        <v>0</v>
      </c>
      <c r="BG569" s="194" t="n">
        <f aca="false">IF(N569="zákl. přenesená",J569,0)</f>
        <v>0</v>
      </c>
      <c r="BH569" s="194" t="n">
        <f aca="false">IF(N569="sníž. přenesená",J569,0)</f>
        <v>0</v>
      </c>
      <c r="BI569" s="194" t="n">
        <f aca="false">IF(N569="nulová",J569,0)</f>
        <v>0</v>
      </c>
      <c r="BJ569" s="10" t="s">
        <v>24</v>
      </c>
      <c r="BK569" s="194" t="n">
        <f aca="false">ROUND(I569*H569,2)</f>
        <v>0</v>
      </c>
      <c r="BL569" s="10" t="s">
        <v>135</v>
      </c>
      <c r="BM569" s="10" t="s">
        <v>743</v>
      </c>
    </row>
    <row r="570" s="29" customFormat="true" ht="27" hidden="false" customHeight="false" outlineLevel="0" collapsed="false">
      <c r="B570" s="30"/>
      <c r="D570" s="201" t="s">
        <v>137</v>
      </c>
      <c r="F570" s="245" t="s">
        <v>744</v>
      </c>
      <c r="I570" s="153"/>
      <c r="L570" s="30"/>
      <c r="M570" s="197"/>
      <c r="N570" s="31"/>
      <c r="O570" s="31"/>
      <c r="P570" s="31"/>
      <c r="Q570" s="31"/>
      <c r="R570" s="31"/>
      <c r="S570" s="31"/>
      <c r="T570" s="70"/>
      <c r="AT570" s="10" t="s">
        <v>137</v>
      </c>
      <c r="AU570" s="10" t="s">
        <v>85</v>
      </c>
    </row>
    <row r="571" s="29" customFormat="true" ht="22.5" hidden="false" customHeight="true" outlineLevel="0" collapsed="false">
      <c r="B571" s="182"/>
      <c r="C571" s="235" t="s">
        <v>745</v>
      </c>
      <c r="D571" s="235" t="s">
        <v>386</v>
      </c>
      <c r="E571" s="236" t="s">
        <v>746</v>
      </c>
      <c r="F571" s="237" t="s">
        <v>747</v>
      </c>
      <c r="G571" s="238" t="s">
        <v>483</v>
      </c>
      <c r="H571" s="239" t="n">
        <v>3</v>
      </c>
      <c r="I571" s="240"/>
      <c r="J571" s="241" t="n">
        <f aca="false">ROUND(I571*H571,2)</f>
        <v>0</v>
      </c>
      <c r="K571" s="237" t="s">
        <v>134</v>
      </c>
      <c r="L571" s="242"/>
      <c r="M571" s="243"/>
      <c r="N571" s="244" t="s">
        <v>47</v>
      </c>
      <c r="O571" s="31"/>
      <c r="P571" s="192" t="n">
        <f aca="false">O571*H571</f>
        <v>0</v>
      </c>
      <c r="Q571" s="192" t="n">
        <v>0.057</v>
      </c>
      <c r="R571" s="192" t="n">
        <f aca="false">Q571*H571</f>
        <v>0.171</v>
      </c>
      <c r="S571" s="192" t="n">
        <v>0</v>
      </c>
      <c r="T571" s="193" t="n">
        <f aca="false">S571*H571</f>
        <v>0</v>
      </c>
      <c r="AR571" s="10" t="s">
        <v>180</v>
      </c>
      <c r="AT571" s="10" t="s">
        <v>386</v>
      </c>
      <c r="AU571" s="10" t="s">
        <v>85</v>
      </c>
      <c r="AY571" s="10" t="s">
        <v>128</v>
      </c>
      <c r="BE571" s="194" t="n">
        <f aca="false">IF(N571="základní",J571,0)</f>
        <v>0</v>
      </c>
      <c r="BF571" s="194" t="n">
        <f aca="false">IF(N571="snížená",J571,0)</f>
        <v>0</v>
      </c>
      <c r="BG571" s="194" t="n">
        <f aca="false">IF(N571="zákl. přenesená",J571,0)</f>
        <v>0</v>
      </c>
      <c r="BH571" s="194" t="n">
        <f aca="false">IF(N571="sníž. přenesená",J571,0)</f>
        <v>0</v>
      </c>
      <c r="BI571" s="194" t="n">
        <f aca="false">IF(N571="nulová",J571,0)</f>
        <v>0</v>
      </c>
      <c r="BJ571" s="10" t="s">
        <v>24</v>
      </c>
      <c r="BK571" s="194" t="n">
        <f aca="false">ROUND(I571*H571,2)</f>
        <v>0</v>
      </c>
      <c r="BL571" s="10" t="s">
        <v>135</v>
      </c>
      <c r="BM571" s="10" t="s">
        <v>748</v>
      </c>
    </row>
    <row r="572" s="29" customFormat="true" ht="27" hidden="false" customHeight="false" outlineLevel="0" collapsed="false">
      <c r="B572" s="30"/>
      <c r="D572" s="201" t="s">
        <v>137</v>
      </c>
      <c r="F572" s="245" t="s">
        <v>749</v>
      </c>
      <c r="I572" s="153"/>
      <c r="L572" s="30"/>
      <c r="M572" s="197"/>
      <c r="N572" s="31"/>
      <c r="O572" s="31"/>
      <c r="P572" s="31"/>
      <c r="Q572" s="31"/>
      <c r="R572" s="31"/>
      <c r="S572" s="31"/>
      <c r="T572" s="70"/>
      <c r="AT572" s="10" t="s">
        <v>137</v>
      </c>
      <c r="AU572" s="10" t="s">
        <v>85</v>
      </c>
    </row>
    <row r="573" s="29" customFormat="true" ht="22.5" hidden="false" customHeight="true" outlineLevel="0" collapsed="false">
      <c r="B573" s="182"/>
      <c r="C573" s="235" t="s">
        <v>750</v>
      </c>
      <c r="D573" s="235" t="s">
        <v>386</v>
      </c>
      <c r="E573" s="236" t="s">
        <v>751</v>
      </c>
      <c r="F573" s="237" t="s">
        <v>752</v>
      </c>
      <c r="G573" s="238" t="s">
        <v>483</v>
      </c>
      <c r="H573" s="239" t="n">
        <v>3</v>
      </c>
      <c r="I573" s="240"/>
      <c r="J573" s="241" t="n">
        <f aca="false">ROUND(I573*H573,2)</f>
        <v>0</v>
      </c>
      <c r="K573" s="237" t="s">
        <v>134</v>
      </c>
      <c r="L573" s="242"/>
      <c r="M573" s="243"/>
      <c r="N573" s="244" t="s">
        <v>47</v>
      </c>
      <c r="O573" s="31"/>
      <c r="P573" s="192" t="n">
        <f aca="false">O573*H573</f>
        <v>0</v>
      </c>
      <c r="Q573" s="192" t="n">
        <v>0.027</v>
      </c>
      <c r="R573" s="192" t="n">
        <f aca="false">Q573*H573</f>
        <v>0.081</v>
      </c>
      <c r="S573" s="192" t="n">
        <v>0</v>
      </c>
      <c r="T573" s="193" t="n">
        <f aca="false">S573*H573</f>
        <v>0</v>
      </c>
      <c r="AR573" s="10" t="s">
        <v>180</v>
      </c>
      <c r="AT573" s="10" t="s">
        <v>386</v>
      </c>
      <c r="AU573" s="10" t="s">
        <v>85</v>
      </c>
      <c r="AY573" s="10" t="s">
        <v>128</v>
      </c>
      <c r="BE573" s="194" t="n">
        <f aca="false">IF(N573="základní",J573,0)</f>
        <v>0</v>
      </c>
      <c r="BF573" s="194" t="n">
        <f aca="false">IF(N573="snížená",J573,0)</f>
        <v>0</v>
      </c>
      <c r="BG573" s="194" t="n">
        <f aca="false">IF(N573="zákl. přenesená",J573,0)</f>
        <v>0</v>
      </c>
      <c r="BH573" s="194" t="n">
        <f aca="false">IF(N573="sníž. přenesená",J573,0)</f>
        <v>0</v>
      </c>
      <c r="BI573" s="194" t="n">
        <f aca="false">IF(N573="nulová",J573,0)</f>
        <v>0</v>
      </c>
      <c r="BJ573" s="10" t="s">
        <v>24</v>
      </c>
      <c r="BK573" s="194" t="n">
        <f aca="false">ROUND(I573*H573,2)</f>
        <v>0</v>
      </c>
      <c r="BL573" s="10" t="s">
        <v>135</v>
      </c>
      <c r="BM573" s="10" t="s">
        <v>753</v>
      </c>
    </row>
    <row r="574" s="29" customFormat="true" ht="27" hidden="false" customHeight="false" outlineLevel="0" collapsed="false">
      <c r="B574" s="30"/>
      <c r="D574" s="201" t="s">
        <v>137</v>
      </c>
      <c r="F574" s="245" t="s">
        <v>754</v>
      </c>
      <c r="I574" s="153"/>
      <c r="L574" s="30"/>
      <c r="M574" s="197"/>
      <c r="N574" s="31"/>
      <c r="O574" s="31"/>
      <c r="P574" s="31"/>
      <c r="Q574" s="31"/>
      <c r="R574" s="31"/>
      <c r="S574" s="31"/>
      <c r="T574" s="70"/>
      <c r="AT574" s="10" t="s">
        <v>137</v>
      </c>
      <c r="AU574" s="10" t="s">
        <v>85</v>
      </c>
    </row>
    <row r="575" s="29" customFormat="true" ht="22.5" hidden="false" customHeight="true" outlineLevel="0" collapsed="false">
      <c r="B575" s="182"/>
      <c r="C575" s="183" t="s">
        <v>755</v>
      </c>
      <c r="D575" s="183" t="s">
        <v>130</v>
      </c>
      <c r="E575" s="184" t="s">
        <v>756</v>
      </c>
      <c r="F575" s="185" t="s">
        <v>757</v>
      </c>
      <c r="G575" s="186" t="s">
        <v>483</v>
      </c>
      <c r="H575" s="187" t="n">
        <v>2</v>
      </c>
      <c r="I575" s="188"/>
      <c r="J575" s="189" t="n">
        <f aca="false">ROUND(I575*H575,2)</f>
        <v>0</v>
      </c>
      <c r="K575" s="185" t="s">
        <v>134</v>
      </c>
      <c r="L575" s="30"/>
      <c r="M575" s="190"/>
      <c r="N575" s="191" t="s">
        <v>47</v>
      </c>
      <c r="O575" s="31"/>
      <c r="P575" s="192" t="n">
        <f aca="false">O575*H575</f>
        <v>0</v>
      </c>
      <c r="Q575" s="192" t="n">
        <v>0.00702</v>
      </c>
      <c r="R575" s="192" t="n">
        <f aca="false">Q575*H575</f>
        <v>0.01404</v>
      </c>
      <c r="S575" s="192" t="n">
        <v>0</v>
      </c>
      <c r="T575" s="193" t="n">
        <f aca="false">S575*H575</f>
        <v>0</v>
      </c>
      <c r="AR575" s="10" t="s">
        <v>135</v>
      </c>
      <c r="AT575" s="10" t="s">
        <v>130</v>
      </c>
      <c r="AU575" s="10" t="s">
        <v>85</v>
      </c>
      <c r="AY575" s="10" t="s">
        <v>128</v>
      </c>
      <c r="BE575" s="194" t="n">
        <f aca="false">IF(N575="základní",J575,0)</f>
        <v>0</v>
      </c>
      <c r="BF575" s="194" t="n">
        <f aca="false">IF(N575="snížená",J575,0)</f>
        <v>0</v>
      </c>
      <c r="BG575" s="194" t="n">
        <f aca="false">IF(N575="zákl. přenesená",J575,0)</f>
        <v>0</v>
      </c>
      <c r="BH575" s="194" t="n">
        <f aca="false">IF(N575="sníž. přenesená",J575,0)</f>
        <v>0</v>
      </c>
      <c r="BI575" s="194" t="n">
        <f aca="false">IF(N575="nulová",J575,0)</f>
        <v>0</v>
      </c>
      <c r="BJ575" s="10" t="s">
        <v>24</v>
      </c>
      <c r="BK575" s="194" t="n">
        <f aca="false">ROUND(I575*H575,2)</f>
        <v>0</v>
      </c>
      <c r="BL575" s="10" t="s">
        <v>135</v>
      </c>
      <c r="BM575" s="10" t="s">
        <v>758</v>
      </c>
    </row>
    <row r="576" s="29" customFormat="true" ht="13.5" hidden="false" customHeight="false" outlineLevel="0" collapsed="false">
      <c r="B576" s="30"/>
      <c r="D576" s="195" t="s">
        <v>137</v>
      </c>
      <c r="F576" s="196" t="s">
        <v>759</v>
      </c>
      <c r="I576" s="153"/>
      <c r="L576" s="30"/>
      <c r="M576" s="197"/>
      <c r="N576" s="31"/>
      <c r="O576" s="31"/>
      <c r="P576" s="31"/>
      <c r="Q576" s="31"/>
      <c r="R576" s="31"/>
      <c r="S576" s="31"/>
      <c r="T576" s="70"/>
      <c r="AT576" s="10" t="s">
        <v>137</v>
      </c>
      <c r="AU576" s="10" t="s">
        <v>85</v>
      </c>
    </row>
    <row r="577" s="29" customFormat="true" ht="40.5" hidden="false" customHeight="false" outlineLevel="0" collapsed="false">
      <c r="B577" s="30"/>
      <c r="D577" s="195" t="s">
        <v>139</v>
      </c>
      <c r="F577" s="198" t="s">
        <v>760</v>
      </c>
      <c r="I577" s="153"/>
      <c r="L577" s="30"/>
      <c r="M577" s="197"/>
      <c r="N577" s="31"/>
      <c r="O577" s="31"/>
      <c r="P577" s="31"/>
      <c r="Q577" s="31"/>
      <c r="R577" s="31"/>
      <c r="S577" s="31"/>
      <c r="T577" s="70"/>
      <c r="AT577" s="10" t="s">
        <v>139</v>
      </c>
      <c r="AU577" s="10" t="s">
        <v>85</v>
      </c>
    </row>
    <row r="578" s="199" customFormat="true" ht="13.5" hidden="false" customHeight="false" outlineLevel="0" collapsed="false">
      <c r="B578" s="200"/>
      <c r="D578" s="195" t="s">
        <v>141</v>
      </c>
      <c r="E578" s="209"/>
      <c r="F578" s="218" t="s">
        <v>488</v>
      </c>
      <c r="H578" s="219" t="n">
        <v>2</v>
      </c>
      <c r="I578" s="205"/>
      <c r="L578" s="200"/>
      <c r="M578" s="206"/>
      <c r="N578" s="207"/>
      <c r="O578" s="207"/>
      <c r="P578" s="207"/>
      <c r="Q578" s="207"/>
      <c r="R578" s="207"/>
      <c r="S578" s="207"/>
      <c r="T578" s="208"/>
      <c r="AT578" s="209" t="s">
        <v>141</v>
      </c>
      <c r="AU578" s="209" t="s">
        <v>85</v>
      </c>
      <c r="AV578" s="199" t="s">
        <v>85</v>
      </c>
      <c r="AW578" s="199" t="s">
        <v>40</v>
      </c>
      <c r="AX578" s="199" t="s">
        <v>24</v>
      </c>
      <c r="AY578" s="209" t="s">
        <v>128</v>
      </c>
    </row>
    <row r="579" s="210" customFormat="true" ht="13.5" hidden="false" customHeight="false" outlineLevel="0" collapsed="false">
      <c r="B579" s="211"/>
      <c r="D579" s="201" t="s">
        <v>141</v>
      </c>
      <c r="E579" s="230"/>
      <c r="F579" s="231" t="s">
        <v>255</v>
      </c>
      <c r="H579" s="230"/>
      <c r="I579" s="214"/>
      <c r="L579" s="211"/>
      <c r="M579" s="215"/>
      <c r="N579" s="216"/>
      <c r="O579" s="216"/>
      <c r="P579" s="216"/>
      <c r="Q579" s="216"/>
      <c r="R579" s="216"/>
      <c r="S579" s="216"/>
      <c r="T579" s="217"/>
      <c r="AT579" s="212" t="s">
        <v>141</v>
      </c>
      <c r="AU579" s="212" t="s">
        <v>85</v>
      </c>
      <c r="AV579" s="210" t="s">
        <v>24</v>
      </c>
      <c r="AW579" s="210" t="s">
        <v>40</v>
      </c>
      <c r="AX579" s="210" t="s">
        <v>76</v>
      </c>
      <c r="AY579" s="212" t="s">
        <v>128</v>
      </c>
    </row>
    <row r="580" s="29" customFormat="true" ht="22.5" hidden="false" customHeight="true" outlineLevel="0" collapsed="false">
      <c r="B580" s="182"/>
      <c r="C580" s="235" t="s">
        <v>761</v>
      </c>
      <c r="D580" s="235" t="s">
        <v>386</v>
      </c>
      <c r="E580" s="236" t="s">
        <v>762</v>
      </c>
      <c r="F580" s="237" t="s">
        <v>763</v>
      </c>
      <c r="G580" s="238" t="s">
        <v>483</v>
      </c>
      <c r="H580" s="239" t="n">
        <v>2</v>
      </c>
      <c r="I580" s="240"/>
      <c r="J580" s="241" t="n">
        <f aca="false">ROUND(I580*H580,2)</f>
        <v>0</v>
      </c>
      <c r="K580" s="237" t="s">
        <v>134</v>
      </c>
      <c r="L580" s="242"/>
      <c r="M580" s="243"/>
      <c r="N580" s="244" t="s">
        <v>47</v>
      </c>
      <c r="O580" s="31"/>
      <c r="P580" s="192" t="n">
        <f aca="false">O580*H580</f>
        <v>0</v>
      </c>
      <c r="Q580" s="192" t="n">
        <v>0.196</v>
      </c>
      <c r="R580" s="192" t="n">
        <f aca="false">Q580*H580</f>
        <v>0.392</v>
      </c>
      <c r="S580" s="192" t="n">
        <v>0</v>
      </c>
      <c r="T580" s="193" t="n">
        <f aca="false">S580*H580</f>
        <v>0</v>
      </c>
      <c r="AR580" s="10" t="s">
        <v>180</v>
      </c>
      <c r="AT580" s="10" t="s">
        <v>386</v>
      </c>
      <c r="AU580" s="10" t="s">
        <v>85</v>
      </c>
      <c r="AY580" s="10" t="s">
        <v>128</v>
      </c>
      <c r="BE580" s="194" t="n">
        <f aca="false">IF(N580="základní",J580,0)</f>
        <v>0</v>
      </c>
      <c r="BF580" s="194" t="n">
        <f aca="false">IF(N580="snížená",J580,0)</f>
        <v>0</v>
      </c>
      <c r="BG580" s="194" t="n">
        <f aca="false">IF(N580="zákl. přenesená",J580,0)</f>
        <v>0</v>
      </c>
      <c r="BH580" s="194" t="n">
        <f aca="false">IF(N580="sníž. přenesená",J580,0)</f>
        <v>0</v>
      </c>
      <c r="BI580" s="194" t="n">
        <f aca="false">IF(N580="nulová",J580,0)</f>
        <v>0</v>
      </c>
      <c r="BJ580" s="10" t="s">
        <v>24</v>
      </c>
      <c r="BK580" s="194" t="n">
        <f aca="false">ROUND(I580*H580,2)</f>
        <v>0</v>
      </c>
      <c r="BL580" s="10" t="s">
        <v>135</v>
      </c>
      <c r="BM580" s="10" t="s">
        <v>764</v>
      </c>
    </row>
    <row r="581" s="29" customFormat="true" ht="27" hidden="false" customHeight="false" outlineLevel="0" collapsed="false">
      <c r="B581" s="30"/>
      <c r="D581" s="195" t="s">
        <v>137</v>
      </c>
      <c r="F581" s="196" t="s">
        <v>765</v>
      </c>
      <c r="I581" s="153"/>
      <c r="L581" s="30"/>
      <c r="M581" s="197"/>
      <c r="N581" s="31"/>
      <c r="O581" s="31"/>
      <c r="P581" s="31"/>
      <c r="Q581" s="31"/>
      <c r="R581" s="31"/>
      <c r="S581" s="31"/>
      <c r="T581" s="70"/>
      <c r="AT581" s="10" t="s">
        <v>137</v>
      </c>
      <c r="AU581" s="10" t="s">
        <v>85</v>
      </c>
    </row>
    <row r="582" s="29" customFormat="true" ht="27" hidden="false" customHeight="false" outlineLevel="0" collapsed="false">
      <c r="B582" s="30"/>
      <c r="D582" s="201" t="s">
        <v>556</v>
      </c>
      <c r="F582" s="232" t="s">
        <v>766</v>
      </c>
      <c r="I582" s="153"/>
      <c r="L582" s="30"/>
      <c r="M582" s="197"/>
      <c r="N582" s="31"/>
      <c r="O582" s="31"/>
      <c r="P582" s="31"/>
      <c r="Q582" s="31"/>
      <c r="R582" s="31"/>
      <c r="S582" s="31"/>
      <c r="T582" s="70"/>
      <c r="AT582" s="10" t="s">
        <v>556</v>
      </c>
      <c r="AU582" s="10" t="s">
        <v>85</v>
      </c>
    </row>
    <row r="583" s="29" customFormat="true" ht="22.5" hidden="false" customHeight="true" outlineLevel="0" collapsed="false">
      <c r="B583" s="182"/>
      <c r="C583" s="183" t="s">
        <v>767</v>
      </c>
      <c r="D583" s="183" t="s">
        <v>130</v>
      </c>
      <c r="E583" s="184" t="s">
        <v>768</v>
      </c>
      <c r="F583" s="185" t="s">
        <v>769</v>
      </c>
      <c r="G583" s="186" t="s">
        <v>483</v>
      </c>
      <c r="H583" s="187" t="n">
        <v>3</v>
      </c>
      <c r="I583" s="188"/>
      <c r="J583" s="189" t="n">
        <f aca="false">ROUND(I583*H583,2)</f>
        <v>0</v>
      </c>
      <c r="K583" s="185" t="s">
        <v>134</v>
      </c>
      <c r="L583" s="30"/>
      <c r="M583" s="190"/>
      <c r="N583" s="191" t="s">
        <v>47</v>
      </c>
      <c r="O583" s="31"/>
      <c r="P583" s="192" t="n">
        <f aca="false">O583*H583</f>
        <v>0</v>
      </c>
      <c r="Q583" s="192" t="n">
        <v>0</v>
      </c>
      <c r="R583" s="192" t="n">
        <f aca="false">Q583*H583</f>
        <v>0</v>
      </c>
      <c r="S583" s="192" t="n">
        <v>0.1</v>
      </c>
      <c r="T583" s="193" t="n">
        <f aca="false">S583*H583</f>
        <v>0.3</v>
      </c>
      <c r="AR583" s="10" t="s">
        <v>135</v>
      </c>
      <c r="AT583" s="10" t="s">
        <v>130</v>
      </c>
      <c r="AU583" s="10" t="s">
        <v>85</v>
      </c>
      <c r="AY583" s="10" t="s">
        <v>128</v>
      </c>
      <c r="BE583" s="194" t="n">
        <f aca="false">IF(N583="základní",J583,0)</f>
        <v>0</v>
      </c>
      <c r="BF583" s="194" t="n">
        <f aca="false">IF(N583="snížená",J583,0)</f>
        <v>0</v>
      </c>
      <c r="BG583" s="194" t="n">
        <f aca="false">IF(N583="zákl. přenesená",J583,0)</f>
        <v>0</v>
      </c>
      <c r="BH583" s="194" t="n">
        <f aca="false">IF(N583="sníž. přenesená",J583,0)</f>
        <v>0</v>
      </c>
      <c r="BI583" s="194" t="n">
        <f aca="false">IF(N583="nulová",J583,0)</f>
        <v>0</v>
      </c>
      <c r="BJ583" s="10" t="s">
        <v>24</v>
      </c>
      <c r="BK583" s="194" t="n">
        <f aca="false">ROUND(I583*H583,2)</f>
        <v>0</v>
      </c>
      <c r="BL583" s="10" t="s">
        <v>135</v>
      </c>
      <c r="BM583" s="10" t="s">
        <v>770</v>
      </c>
    </row>
    <row r="584" s="29" customFormat="true" ht="13.5" hidden="false" customHeight="false" outlineLevel="0" collapsed="false">
      <c r="B584" s="30"/>
      <c r="D584" s="195" t="s">
        <v>137</v>
      </c>
      <c r="F584" s="196" t="s">
        <v>771</v>
      </c>
      <c r="I584" s="153"/>
      <c r="L584" s="30"/>
      <c r="M584" s="197"/>
      <c r="N584" s="31"/>
      <c r="O584" s="31"/>
      <c r="P584" s="31"/>
      <c r="Q584" s="31"/>
      <c r="R584" s="31"/>
      <c r="S584" s="31"/>
      <c r="T584" s="70"/>
      <c r="AT584" s="10" t="s">
        <v>137</v>
      </c>
      <c r="AU584" s="10" t="s">
        <v>85</v>
      </c>
    </row>
    <row r="585" s="199" customFormat="true" ht="13.5" hidden="false" customHeight="false" outlineLevel="0" collapsed="false">
      <c r="B585" s="200"/>
      <c r="D585" s="201" t="s">
        <v>141</v>
      </c>
      <c r="E585" s="202"/>
      <c r="F585" s="203" t="s">
        <v>772</v>
      </c>
      <c r="H585" s="204" t="n">
        <v>3</v>
      </c>
      <c r="I585" s="205"/>
      <c r="L585" s="200"/>
      <c r="M585" s="206"/>
      <c r="N585" s="207"/>
      <c r="O585" s="207"/>
      <c r="P585" s="207"/>
      <c r="Q585" s="207"/>
      <c r="R585" s="207"/>
      <c r="S585" s="207"/>
      <c r="T585" s="208"/>
      <c r="AT585" s="209" t="s">
        <v>141</v>
      </c>
      <c r="AU585" s="209" t="s">
        <v>85</v>
      </c>
      <c r="AV585" s="199" t="s">
        <v>85</v>
      </c>
      <c r="AW585" s="199" t="s">
        <v>40</v>
      </c>
      <c r="AX585" s="199" t="s">
        <v>24</v>
      </c>
      <c r="AY585" s="209" t="s">
        <v>128</v>
      </c>
    </row>
    <row r="586" s="29" customFormat="true" ht="22.5" hidden="false" customHeight="true" outlineLevel="0" collapsed="false">
      <c r="B586" s="182"/>
      <c r="C586" s="183" t="s">
        <v>773</v>
      </c>
      <c r="D586" s="183" t="s">
        <v>130</v>
      </c>
      <c r="E586" s="184" t="s">
        <v>774</v>
      </c>
      <c r="F586" s="185" t="s">
        <v>775</v>
      </c>
      <c r="G586" s="186" t="s">
        <v>483</v>
      </c>
      <c r="H586" s="187" t="n">
        <v>3</v>
      </c>
      <c r="I586" s="188"/>
      <c r="J586" s="189" t="n">
        <f aca="false">ROUND(I586*H586,2)</f>
        <v>0</v>
      </c>
      <c r="K586" s="185" t="s">
        <v>134</v>
      </c>
      <c r="L586" s="30"/>
      <c r="M586" s="190"/>
      <c r="N586" s="191" t="s">
        <v>47</v>
      </c>
      <c r="O586" s="31"/>
      <c r="P586" s="192" t="n">
        <f aca="false">O586*H586</f>
        <v>0</v>
      </c>
      <c r="Q586" s="192" t="n">
        <v>0.00936</v>
      </c>
      <c r="R586" s="192" t="n">
        <f aca="false">Q586*H586</f>
        <v>0.02808</v>
      </c>
      <c r="S586" s="192" t="n">
        <v>0</v>
      </c>
      <c r="T586" s="193" t="n">
        <f aca="false">S586*H586</f>
        <v>0</v>
      </c>
      <c r="AR586" s="10" t="s">
        <v>135</v>
      </c>
      <c r="AT586" s="10" t="s">
        <v>130</v>
      </c>
      <c r="AU586" s="10" t="s">
        <v>85</v>
      </c>
      <c r="AY586" s="10" t="s">
        <v>128</v>
      </c>
      <c r="BE586" s="194" t="n">
        <f aca="false">IF(N586="základní",J586,0)</f>
        <v>0</v>
      </c>
      <c r="BF586" s="194" t="n">
        <f aca="false">IF(N586="snížená",J586,0)</f>
        <v>0</v>
      </c>
      <c r="BG586" s="194" t="n">
        <f aca="false">IF(N586="zákl. přenesená",J586,0)</f>
        <v>0</v>
      </c>
      <c r="BH586" s="194" t="n">
        <f aca="false">IF(N586="sníž. přenesená",J586,0)</f>
        <v>0</v>
      </c>
      <c r="BI586" s="194" t="n">
        <f aca="false">IF(N586="nulová",J586,0)</f>
        <v>0</v>
      </c>
      <c r="BJ586" s="10" t="s">
        <v>24</v>
      </c>
      <c r="BK586" s="194" t="n">
        <f aca="false">ROUND(I586*H586,2)</f>
        <v>0</v>
      </c>
      <c r="BL586" s="10" t="s">
        <v>135</v>
      </c>
      <c r="BM586" s="10" t="s">
        <v>776</v>
      </c>
    </row>
    <row r="587" s="29" customFormat="true" ht="13.5" hidden="false" customHeight="false" outlineLevel="0" collapsed="false">
      <c r="B587" s="30"/>
      <c r="D587" s="195" t="s">
        <v>137</v>
      </c>
      <c r="F587" s="196" t="s">
        <v>777</v>
      </c>
      <c r="I587" s="153"/>
      <c r="L587" s="30"/>
      <c r="M587" s="197"/>
      <c r="N587" s="31"/>
      <c r="O587" s="31"/>
      <c r="P587" s="31"/>
      <c r="Q587" s="31"/>
      <c r="R587" s="31"/>
      <c r="S587" s="31"/>
      <c r="T587" s="70"/>
      <c r="AT587" s="10" t="s">
        <v>137</v>
      </c>
      <c r="AU587" s="10" t="s">
        <v>85</v>
      </c>
    </row>
    <row r="588" s="29" customFormat="true" ht="40.5" hidden="false" customHeight="false" outlineLevel="0" collapsed="false">
      <c r="B588" s="30"/>
      <c r="D588" s="195" t="s">
        <v>139</v>
      </c>
      <c r="F588" s="198" t="s">
        <v>778</v>
      </c>
      <c r="I588" s="153"/>
      <c r="L588" s="30"/>
      <c r="M588" s="197"/>
      <c r="N588" s="31"/>
      <c r="O588" s="31"/>
      <c r="P588" s="31"/>
      <c r="Q588" s="31"/>
      <c r="R588" s="31"/>
      <c r="S588" s="31"/>
      <c r="T588" s="70"/>
      <c r="AT588" s="10" t="s">
        <v>139</v>
      </c>
      <c r="AU588" s="10" t="s">
        <v>85</v>
      </c>
    </row>
    <row r="589" s="199" customFormat="true" ht="13.5" hidden="false" customHeight="false" outlineLevel="0" collapsed="false">
      <c r="B589" s="200"/>
      <c r="D589" s="195" t="s">
        <v>141</v>
      </c>
      <c r="E589" s="209"/>
      <c r="F589" s="218" t="s">
        <v>487</v>
      </c>
      <c r="H589" s="219" t="n">
        <v>3</v>
      </c>
      <c r="I589" s="205"/>
      <c r="L589" s="200"/>
      <c r="M589" s="206"/>
      <c r="N589" s="207"/>
      <c r="O589" s="207"/>
      <c r="P589" s="207"/>
      <c r="Q589" s="207"/>
      <c r="R589" s="207"/>
      <c r="S589" s="207"/>
      <c r="T589" s="208"/>
      <c r="AT589" s="209" t="s">
        <v>141</v>
      </c>
      <c r="AU589" s="209" t="s">
        <v>85</v>
      </c>
      <c r="AV589" s="199" t="s">
        <v>85</v>
      </c>
      <c r="AW589" s="199" t="s">
        <v>40</v>
      </c>
      <c r="AX589" s="199" t="s">
        <v>24</v>
      </c>
      <c r="AY589" s="209" t="s">
        <v>128</v>
      </c>
    </row>
    <row r="590" s="210" customFormat="true" ht="13.5" hidden="false" customHeight="false" outlineLevel="0" collapsed="false">
      <c r="B590" s="211"/>
      <c r="D590" s="201" t="s">
        <v>141</v>
      </c>
      <c r="E590" s="230"/>
      <c r="F590" s="231" t="s">
        <v>252</v>
      </c>
      <c r="H590" s="230"/>
      <c r="I590" s="214"/>
      <c r="L590" s="211"/>
      <c r="M590" s="215"/>
      <c r="N590" s="216"/>
      <c r="O590" s="216"/>
      <c r="P590" s="216"/>
      <c r="Q590" s="216"/>
      <c r="R590" s="216"/>
      <c r="S590" s="216"/>
      <c r="T590" s="217"/>
      <c r="AT590" s="212" t="s">
        <v>141</v>
      </c>
      <c r="AU590" s="212" t="s">
        <v>85</v>
      </c>
      <c r="AV590" s="210" t="s">
        <v>24</v>
      </c>
      <c r="AW590" s="210" t="s">
        <v>40</v>
      </c>
      <c r="AX590" s="210" t="s">
        <v>76</v>
      </c>
      <c r="AY590" s="212" t="s">
        <v>128</v>
      </c>
    </row>
    <row r="591" s="29" customFormat="true" ht="22.5" hidden="false" customHeight="true" outlineLevel="0" collapsed="false">
      <c r="B591" s="182"/>
      <c r="C591" s="235" t="s">
        <v>779</v>
      </c>
      <c r="D591" s="235" t="s">
        <v>386</v>
      </c>
      <c r="E591" s="236" t="s">
        <v>780</v>
      </c>
      <c r="F591" s="237" t="s">
        <v>781</v>
      </c>
      <c r="G591" s="238" t="s">
        <v>483</v>
      </c>
      <c r="H591" s="239" t="n">
        <v>3</v>
      </c>
      <c r="I591" s="240"/>
      <c r="J591" s="241" t="n">
        <f aca="false">ROUND(I591*H591,2)</f>
        <v>0</v>
      </c>
      <c r="K591" s="237" t="s">
        <v>134</v>
      </c>
      <c r="L591" s="242"/>
      <c r="M591" s="243"/>
      <c r="N591" s="244" t="s">
        <v>47</v>
      </c>
      <c r="O591" s="31"/>
      <c r="P591" s="192" t="n">
        <f aca="false">O591*H591</f>
        <v>0</v>
      </c>
      <c r="Q591" s="192" t="n">
        <v>0.006</v>
      </c>
      <c r="R591" s="192" t="n">
        <f aca="false">Q591*H591</f>
        <v>0.018</v>
      </c>
      <c r="S591" s="192" t="n">
        <v>0</v>
      </c>
      <c r="T591" s="193" t="n">
        <f aca="false">S591*H591</f>
        <v>0</v>
      </c>
      <c r="AR591" s="10" t="s">
        <v>180</v>
      </c>
      <c r="AT591" s="10" t="s">
        <v>386</v>
      </c>
      <c r="AU591" s="10" t="s">
        <v>85</v>
      </c>
      <c r="AY591" s="10" t="s">
        <v>128</v>
      </c>
      <c r="BE591" s="194" t="n">
        <f aca="false">IF(N591="základní",J591,0)</f>
        <v>0</v>
      </c>
      <c r="BF591" s="194" t="n">
        <f aca="false">IF(N591="snížená",J591,0)</f>
        <v>0</v>
      </c>
      <c r="BG591" s="194" t="n">
        <f aca="false">IF(N591="zákl. přenesená",J591,0)</f>
        <v>0</v>
      </c>
      <c r="BH591" s="194" t="n">
        <f aca="false">IF(N591="sníž. přenesená",J591,0)</f>
        <v>0</v>
      </c>
      <c r="BI591" s="194" t="n">
        <f aca="false">IF(N591="nulová",J591,0)</f>
        <v>0</v>
      </c>
      <c r="BJ591" s="10" t="s">
        <v>24</v>
      </c>
      <c r="BK591" s="194" t="n">
        <f aca="false">ROUND(I591*H591,2)</f>
        <v>0</v>
      </c>
      <c r="BL591" s="10" t="s">
        <v>135</v>
      </c>
      <c r="BM591" s="10" t="s">
        <v>782</v>
      </c>
    </row>
    <row r="592" s="29" customFormat="true" ht="27" hidden="false" customHeight="false" outlineLevel="0" collapsed="false">
      <c r="B592" s="30"/>
      <c r="D592" s="201" t="s">
        <v>137</v>
      </c>
      <c r="F592" s="245" t="s">
        <v>783</v>
      </c>
      <c r="I592" s="153"/>
      <c r="L592" s="30"/>
      <c r="M592" s="197"/>
      <c r="N592" s="31"/>
      <c r="O592" s="31"/>
      <c r="P592" s="31"/>
      <c r="Q592" s="31"/>
      <c r="R592" s="31"/>
      <c r="S592" s="31"/>
      <c r="T592" s="70"/>
      <c r="AT592" s="10" t="s">
        <v>137</v>
      </c>
      <c r="AU592" s="10" t="s">
        <v>85</v>
      </c>
    </row>
    <row r="593" s="29" customFormat="true" ht="22.5" hidden="false" customHeight="true" outlineLevel="0" collapsed="false">
      <c r="B593" s="182"/>
      <c r="C593" s="235" t="s">
        <v>784</v>
      </c>
      <c r="D593" s="235" t="s">
        <v>386</v>
      </c>
      <c r="E593" s="236" t="s">
        <v>785</v>
      </c>
      <c r="F593" s="237" t="s">
        <v>786</v>
      </c>
      <c r="G593" s="238" t="s">
        <v>483</v>
      </c>
      <c r="H593" s="239" t="n">
        <v>3</v>
      </c>
      <c r="I593" s="240"/>
      <c r="J593" s="241" t="n">
        <f aca="false">ROUND(I593*H593,2)</f>
        <v>0</v>
      </c>
      <c r="K593" s="237" t="s">
        <v>134</v>
      </c>
      <c r="L593" s="242"/>
      <c r="M593" s="243"/>
      <c r="N593" s="244" t="s">
        <v>47</v>
      </c>
      <c r="O593" s="31"/>
      <c r="P593" s="192" t="n">
        <f aca="false">O593*H593</f>
        <v>0</v>
      </c>
      <c r="Q593" s="192" t="n">
        <v>0.06</v>
      </c>
      <c r="R593" s="192" t="n">
        <f aca="false">Q593*H593</f>
        <v>0.18</v>
      </c>
      <c r="S593" s="192" t="n">
        <v>0</v>
      </c>
      <c r="T593" s="193" t="n">
        <f aca="false">S593*H593</f>
        <v>0</v>
      </c>
      <c r="AR593" s="10" t="s">
        <v>180</v>
      </c>
      <c r="AT593" s="10" t="s">
        <v>386</v>
      </c>
      <c r="AU593" s="10" t="s">
        <v>85</v>
      </c>
      <c r="AY593" s="10" t="s">
        <v>128</v>
      </c>
      <c r="BE593" s="194" t="n">
        <f aca="false">IF(N593="základní",J593,0)</f>
        <v>0</v>
      </c>
      <c r="BF593" s="194" t="n">
        <f aca="false">IF(N593="snížená",J593,0)</f>
        <v>0</v>
      </c>
      <c r="BG593" s="194" t="n">
        <f aca="false">IF(N593="zákl. přenesená",J593,0)</f>
        <v>0</v>
      </c>
      <c r="BH593" s="194" t="n">
        <f aca="false">IF(N593="sníž. přenesená",J593,0)</f>
        <v>0</v>
      </c>
      <c r="BI593" s="194" t="n">
        <f aca="false">IF(N593="nulová",J593,0)</f>
        <v>0</v>
      </c>
      <c r="BJ593" s="10" t="s">
        <v>24</v>
      </c>
      <c r="BK593" s="194" t="n">
        <f aca="false">ROUND(I593*H593,2)</f>
        <v>0</v>
      </c>
      <c r="BL593" s="10" t="s">
        <v>135</v>
      </c>
      <c r="BM593" s="10" t="s">
        <v>787</v>
      </c>
    </row>
    <row r="594" s="29" customFormat="true" ht="27" hidden="false" customHeight="false" outlineLevel="0" collapsed="false">
      <c r="B594" s="30"/>
      <c r="D594" s="201" t="s">
        <v>137</v>
      </c>
      <c r="F594" s="245" t="s">
        <v>788</v>
      </c>
      <c r="I594" s="153"/>
      <c r="L594" s="30"/>
      <c r="M594" s="197"/>
      <c r="N594" s="31"/>
      <c r="O594" s="31"/>
      <c r="P594" s="31"/>
      <c r="Q594" s="31"/>
      <c r="R594" s="31"/>
      <c r="S594" s="31"/>
      <c r="T594" s="70"/>
      <c r="AT594" s="10" t="s">
        <v>137</v>
      </c>
      <c r="AU594" s="10" t="s">
        <v>85</v>
      </c>
    </row>
    <row r="595" s="29" customFormat="true" ht="22.5" hidden="false" customHeight="true" outlineLevel="0" collapsed="false">
      <c r="B595" s="182"/>
      <c r="C595" s="235" t="s">
        <v>789</v>
      </c>
      <c r="D595" s="235" t="s">
        <v>386</v>
      </c>
      <c r="E595" s="236" t="s">
        <v>790</v>
      </c>
      <c r="F595" s="237" t="s">
        <v>791</v>
      </c>
      <c r="G595" s="238" t="s">
        <v>483</v>
      </c>
      <c r="H595" s="239" t="n">
        <v>3</v>
      </c>
      <c r="I595" s="240"/>
      <c r="J595" s="241" t="n">
        <f aca="false">ROUND(I595*H595,2)</f>
        <v>0</v>
      </c>
      <c r="K595" s="237" t="s">
        <v>134</v>
      </c>
      <c r="L595" s="242"/>
      <c r="M595" s="243"/>
      <c r="N595" s="244" t="s">
        <v>47</v>
      </c>
      <c r="O595" s="31"/>
      <c r="P595" s="192" t="n">
        <f aca="false">O595*H595</f>
        <v>0</v>
      </c>
      <c r="Q595" s="192" t="n">
        <v>0.058</v>
      </c>
      <c r="R595" s="192" t="n">
        <f aca="false">Q595*H595</f>
        <v>0.174</v>
      </c>
      <c r="S595" s="192" t="n">
        <v>0</v>
      </c>
      <c r="T595" s="193" t="n">
        <f aca="false">S595*H595</f>
        <v>0</v>
      </c>
      <c r="AR595" s="10" t="s">
        <v>180</v>
      </c>
      <c r="AT595" s="10" t="s">
        <v>386</v>
      </c>
      <c r="AU595" s="10" t="s">
        <v>85</v>
      </c>
      <c r="AY595" s="10" t="s">
        <v>128</v>
      </c>
      <c r="BE595" s="194" t="n">
        <f aca="false">IF(N595="základní",J595,0)</f>
        <v>0</v>
      </c>
      <c r="BF595" s="194" t="n">
        <f aca="false">IF(N595="snížená",J595,0)</f>
        <v>0</v>
      </c>
      <c r="BG595" s="194" t="n">
        <f aca="false">IF(N595="zákl. přenesená",J595,0)</f>
        <v>0</v>
      </c>
      <c r="BH595" s="194" t="n">
        <f aca="false">IF(N595="sníž. přenesená",J595,0)</f>
        <v>0</v>
      </c>
      <c r="BI595" s="194" t="n">
        <f aca="false">IF(N595="nulová",J595,0)</f>
        <v>0</v>
      </c>
      <c r="BJ595" s="10" t="s">
        <v>24</v>
      </c>
      <c r="BK595" s="194" t="n">
        <f aca="false">ROUND(I595*H595,2)</f>
        <v>0</v>
      </c>
      <c r="BL595" s="10" t="s">
        <v>135</v>
      </c>
      <c r="BM595" s="10" t="s">
        <v>792</v>
      </c>
    </row>
    <row r="596" s="29" customFormat="true" ht="27" hidden="false" customHeight="false" outlineLevel="0" collapsed="false">
      <c r="B596" s="30"/>
      <c r="D596" s="201" t="s">
        <v>137</v>
      </c>
      <c r="F596" s="245" t="s">
        <v>793</v>
      </c>
      <c r="I596" s="153"/>
      <c r="L596" s="30"/>
      <c r="M596" s="197"/>
      <c r="N596" s="31"/>
      <c r="O596" s="31"/>
      <c r="P596" s="31"/>
      <c r="Q596" s="31"/>
      <c r="R596" s="31"/>
      <c r="S596" s="31"/>
      <c r="T596" s="70"/>
      <c r="AT596" s="10" t="s">
        <v>137</v>
      </c>
      <c r="AU596" s="10" t="s">
        <v>85</v>
      </c>
    </row>
    <row r="597" s="29" customFormat="true" ht="22.5" hidden="false" customHeight="true" outlineLevel="0" collapsed="false">
      <c r="B597" s="182"/>
      <c r="C597" s="183" t="s">
        <v>794</v>
      </c>
      <c r="D597" s="183" t="s">
        <v>130</v>
      </c>
      <c r="E597" s="184" t="s">
        <v>795</v>
      </c>
      <c r="F597" s="185" t="s">
        <v>796</v>
      </c>
      <c r="G597" s="186" t="s">
        <v>483</v>
      </c>
      <c r="H597" s="187" t="n">
        <v>2</v>
      </c>
      <c r="I597" s="188"/>
      <c r="J597" s="189" t="n">
        <f aca="false">ROUND(I597*H597,2)</f>
        <v>0</v>
      </c>
      <c r="K597" s="185" t="s">
        <v>134</v>
      </c>
      <c r="L597" s="30"/>
      <c r="M597" s="190"/>
      <c r="N597" s="191" t="s">
        <v>47</v>
      </c>
      <c r="O597" s="31"/>
      <c r="P597" s="192" t="n">
        <f aca="false">O597*H597</f>
        <v>0</v>
      </c>
      <c r="Q597" s="192" t="n">
        <v>0.32974</v>
      </c>
      <c r="R597" s="192" t="n">
        <f aca="false">Q597*H597</f>
        <v>0.65948</v>
      </c>
      <c r="S597" s="192" t="n">
        <v>0</v>
      </c>
      <c r="T597" s="193" t="n">
        <f aca="false">S597*H597</f>
        <v>0</v>
      </c>
      <c r="AR597" s="10" t="s">
        <v>135</v>
      </c>
      <c r="AT597" s="10" t="s">
        <v>130</v>
      </c>
      <c r="AU597" s="10" t="s">
        <v>85</v>
      </c>
      <c r="AY597" s="10" t="s">
        <v>128</v>
      </c>
      <c r="BE597" s="194" t="n">
        <f aca="false">IF(N597="základní",J597,0)</f>
        <v>0</v>
      </c>
      <c r="BF597" s="194" t="n">
        <f aca="false">IF(N597="snížená",J597,0)</f>
        <v>0</v>
      </c>
      <c r="BG597" s="194" t="n">
        <f aca="false">IF(N597="zákl. přenesená",J597,0)</f>
        <v>0</v>
      </c>
      <c r="BH597" s="194" t="n">
        <f aca="false">IF(N597="sníž. přenesená",J597,0)</f>
        <v>0</v>
      </c>
      <c r="BI597" s="194" t="n">
        <f aca="false">IF(N597="nulová",J597,0)</f>
        <v>0</v>
      </c>
      <c r="BJ597" s="10" t="s">
        <v>24</v>
      </c>
      <c r="BK597" s="194" t="n">
        <f aca="false">ROUND(I597*H597,2)</f>
        <v>0</v>
      </c>
      <c r="BL597" s="10" t="s">
        <v>135</v>
      </c>
      <c r="BM597" s="10" t="s">
        <v>797</v>
      </c>
    </row>
    <row r="598" s="29" customFormat="true" ht="13.5" hidden="false" customHeight="false" outlineLevel="0" collapsed="false">
      <c r="B598" s="30"/>
      <c r="D598" s="195" t="s">
        <v>137</v>
      </c>
      <c r="F598" s="196" t="s">
        <v>796</v>
      </c>
      <c r="I598" s="153"/>
      <c r="L598" s="30"/>
      <c r="M598" s="197"/>
      <c r="N598" s="31"/>
      <c r="O598" s="31"/>
      <c r="P598" s="31"/>
      <c r="Q598" s="31"/>
      <c r="R598" s="31"/>
      <c r="S598" s="31"/>
      <c r="T598" s="70"/>
      <c r="AT598" s="10" t="s">
        <v>137</v>
      </c>
      <c r="AU598" s="10" t="s">
        <v>85</v>
      </c>
    </row>
    <row r="599" s="29" customFormat="true" ht="108" hidden="false" customHeight="false" outlineLevel="0" collapsed="false">
      <c r="B599" s="30"/>
      <c r="D599" s="195" t="s">
        <v>139</v>
      </c>
      <c r="F599" s="198" t="s">
        <v>798</v>
      </c>
      <c r="I599" s="153"/>
      <c r="L599" s="30"/>
      <c r="M599" s="197"/>
      <c r="N599" s="31"/>
      <c r="O599" s="31"/>
      <c r="P599" s="31"/>
      <c r="Q599" s="31"/>
      <c r="R599" s="31"/>
      <c r="S599" s="31"/>
      <c r="T599" s="70"/>
      <c r="AT599" s="10" t="s">
        <v>139</v>
      </c>
      <c r="AU599" s="10" t="s">
        <v>85</v>
      </c>
    </row>
    <row r="600" s="199" customFormat="true" ht="13.5" hidden="false" customHeight="false" outlineLevel="0" collapsed="false">
      <c r="B600" s="200"/>
      <c r="D600" s="201" t="s">
        <v>141</v>
      </c>
      <c r="E600" s="202"/>
      <c r="F600" s="203" t="s">
        <v>799</v>
      </c>
      <c r="H600" s="204" t="n">
        <v>2</v>
      </c>
      <c r="I600" s="205"/>
      <c r="L600" s="200"/>
      <c r="M600" s="206"/>
      <c r="N600" s="207"/>
      <c r="O600" s="207"/>
      <c r="P600" s="207"/>
      <c r="Q600" s="207"/>
      <c r="R600" s="207"/>
      <c r="S600" s="207"/>
      <c r="T600" s="208"/>
      <c r="AT600" s="209" t="s">
        <v>141</v>
      </c>
      <c r="AU600" s="209" t="s">
        <v>85</v>
      </c>
      <c r="AV600" s="199" t="s">
        <v>85</v>
      </c>
      <c r="AW600" s="199" t="s">
        <v>40</v>
      </c>
      <c r="AX600" s="199" t="s">
        <v>24</v>
      </c>
      <c r="AY600" s="209" t="s">
        <v>128</v>
      </c>
    </row>
    <row r="601" s="29" customFormat="true" ht="31.5" hidden="false" customHeight="true" outlineLevel="0" collapsed="false">
      <c r="B601" s="182"/>
      <c r="C601" s="183" t="s">
        <v>800</v>
      </c>
      <c r="D601" s="183" t="s">
        <v>130</v>
      </c>
      <c r="E601" s="184" t="s">
        <v>801</v>
      </c>
      <c r="F601" s="185" t="s">
        <v>802</v>
      </c>
      <c r="G601" s="186" t="s">
        <v>483</v>
      </c>
      <c r="H601" s="187" t="n">
        <v>5</v>
      </c>
      <c r="I601" s="188"/>
      <c r="J601" s="189" t="n">
        <f aca="false">ROUND(I601*H601,2)</f>
        <v>0</v>
      </c>
      <c r="K601" s="185" t="s">
        <v>134</v>
      </c>
      <c r="L601" s="30"/>
      <c r="M601" s="190"/>
      <c r="N601" s="191" t="s">
        <v>47</v>
      </c>
      <c r="O601" s="31"/>
      <c r="P601" s="192" t="n">
        <f aca="false">O601*H601</f>
        <v>0</v>
      </c>
      <c r="Q601" s="192" t="n">
        <v>0.2647</v>
      </c>
      <c r="R601" s="192" t="n">
        <f aca="false">Q601*H601</f>
        <v>1.3235</v>
      </c>
      <c r="S601" s="192" t="n">
        <v>0</v>
      </c>
      <c r="T601" s="193" t="n">
        <f aca="false">S601*H601</f>
        <v>0</v>
      </c>
      <c r="AR601" s="10" t="s">
        <v>135</v>
      </c>
      <c r="AT601" s="10" t="s">
        <v>130</v>
      </c>
      <c r="AU601" s="10" t="s">
        <v>85</v>
      </c>
      <c r="AY601" s="10" t="s">
        <v>128</v>
      </c>
      <c r="BE601" s="194" t="n">
        <f aca="false">IF(N601="základní",J601,0)</f>
        <v>0</v>
      </c>
      <c r="BF601" s="194" t="n">
        <f aca="false">IF(N601="snížená",J601,0)</f>
        <v>0</v>
      </c>
      <c r="BG601" s="194" t="n">
        <f aca="false">IF(N601="zákl. přenesená",J601,0)</f>
        <v>0</v>
      </c>
      <c r="BH601" s="194" t="n">
        <f aca="false">IF(N601="sníž. přenesená",J601,0)</f>
        <v>0</v>
      </c>
      <c r="BI601" s="194" t="n">
        <f aca="false">IF(N601="nulová",J601,0)</f>
        <v>0</v>
      </c>
      <c r="BJ601" s="10" t="s">
        <v>24</v>
      </c>
      <c r="BK601" s="194" t="n">
        <f aca="false">ROUND(I601*H601,2)</f>
        <v>0</v>
      </c>
      <c r="BL601" s="10" t="s">
        <v>135</v>
      </c>
      <c r="BM601" s="10" t="s">
        <v>803</v>
      </c>
    </row>
    <row r="602" s="29" customFormat="true" ht="27" hidden="false" customHeight="false" outlineLevel="0" collapsed="false">
      <c r="B602" s="30"/>
      <c r="D602" s="195" t="s">
        <v>137</v>
      </c>
      <c r="F602" s="196" t="s">
        <v>804</v>
      </c>
      <c r="I602" s="153"/>
      <c r="L602" s="30"/>
      <c r="M602" s="197"/>
      <c r="N602" s="31"/>
      <c r="O602" s="31"/>
      <c r="P602" s="31"/>
      <c r="Q602" s="31"/>
      <c r="R602" s="31"/>
      <c r="S602" s="31"/>
      <c r="T602" s="70"/>
      <c r="AT602" s="10" t="s">
        <v>137</v>
      </c>
      <c r="AU602" s="10" t="s">
        <v>85</v>
      </c>
    </row>
    <row r="603" s="29" customFormat="true" ht="108" hidden="false" customHeight="false" outlineLevel="0" collapsed="false">
      <c r="B603" s="30"/>
      <c r="D603" s="195" t="s">
        <v>139</v>
      </c>
      <c r="F603" s="198" t="s">
        <v>798</v>
      </c>
      <c r="I603" s="153"/>
      <c r="L603" s="30"/>
      <c r="M603" s="197"/>
      <c r="N603" s="31"/>
      <c r="O603" s="31"/>
      <c r="P603" s="31"/>
      <c r="Q603" s="31"/>
      <c r="R603" s="31"/>
      <c r="S603" s="31"/>
      <c r="T603" s="70"/>
      <c r="AT603" s="10" t="s">
        <v>139</v>
      </c>
      <c r="AU603" s="10" t="s">
        <v>85</v>
      </c>
    </row>
    <row r="604" s="199" customFormat="true" ht="13.5" hidden="false" customHeight="false" outlineLevel="0" collapsed="false">
      <c r="B604" s="200"/>
      <c r="D604" s="195" t="s">
        <v>141</v>
      </c>
      <c r="E604" s="209"/>
      <c r="F604" s="218" t="s">
        <v>805</v>
      </c>
      <c r="H604" s="219" t="n">
        <v>5</v>
      </c>
      <c r="I604" s="205"/>
      <c r="L604" s="200"/>
      <c r="M604" s="206"/>
      <c r="N604" s="207"/>
      <c r="O604" s="207"/>
      <c r="P604" s="207"/>
      <c r="Q604" s="207"/>
      <c r="R604" s="207"/>
      <c r="S604" s="207"/>
      <c r="T604" s="208"/>
      <c r="AT604" s="209" t="s">
        <v>141</v>
      </c>
      <c r="AU604" s="209" t="s">
        <v>85</v>
      </c>
      <c r="AV604" s="199" t="s">
        <v>85</v>
      </c>
      <c r="AW604" s="199" t="s">
        <v>40</v>
      </c>
      <c r="AX604" s="199" t="s">
        <v>24</v>
      </c>
      <c r="AY604" s="209" t="s">
        <v>128</v>
      </c>
    </row>
    <row r="605" s="210" customFormat="true" ht="13.5" hidden="false" customHeight="false" outlineLevel="0" collapsed="false">
      <c r="B605" s="211"/>
      <c r="D605" s="201" t="s">
        <v>141</v>
      </c>
      <c r="E605" s="230"/>
      <c r="F605" s="231" t="s">
        <v>806</v>
      </c>
      <c r="H605" s="230"/>
      <c r="I605" s="214"/>
      <c r="L605" s="211"/>
      <c r="M605" s="215"/>
      <c r="N605" s="216"/>
      <c r="O605" s="216"/>
      <c r="P605" s="216"/>
      <c r="Q605" s="216"/>
      <c r="R605" s="216"/>
      <c r="S605" s="216"/>
      <c r="T605" s="217"/>
      <c r="AT605" s="212" t="s">
        <v>141</v>
      </c>
      <c r="AU605" s="212" t="s">
        <v>85</v>
      </c>
      <c r="AV605" s="210" t="s">
        <v>24</v>
      </c>
      <c r="AW605" s="210" t="s">
        <v>40</v>
      </c>
      <c r="AX605" s="210" t="s">
        <v>76</v>
      </c>
      <c r="AY605" s="212" t="s">
        <v>128</v>
      </c>
    </row>
    <row r="606" s="29" customFormat="true" ht="22.5" hidden="false" customHeight="true" outlineLevel="0" collapsed="false">
      <c r="B606" s="182"/>
      <c r="C606" s="183" t="s">
        <v>30</v>
      </c>
      <c r="D606" s="183" t="s">
        <v>130</v>
      </c>
      <c r="E606" s="184" t="s">
        <v>807</v>
      </c>
      <c r="F606" s="185" t="s">
        <v>808</v>
      </c>
      <c r="G606" s="186" t="s">
        <v>217</v>
      </c>
      <c r="H606" s="187" t="n">
        <v>0.3</v>
      </c>
      <c r="I606" s="188"/>
      <c r="J606" s="189" t="n">
        <f aca="false">ROUND(I606*H606,2)</f>
        <v>0</v>
      </c>
      <c r="K606" s="185" t="s">
        <v>134</v>
      </c>
      <c r="L606" s="30"/>
      <c r="M606" s="190"/>
      <c r="N606" s="191" t="s">
        <v>47</v>
      </c>
      <c r="O606" s="31"/>
      <c r="P606" s="192" t="n">
        <f aca="false">O606*H606</f>
        <v>0</v>
      </c>
      <c r="Q606" s="192" t="n">
        <v>0</v>
      </c>
      <c r="R606" s="192" t="n">
        <f aca="false">Q606*H606</f>
        <v>0</v>
      </c>
      <c r="S606" s="192" t="n">
        <v>0</v>
      </c>
      <c r="T606" s="193" t="n">
        <f aca="false">S606*H606</f>
        <v>0</v>
      </c>
      <c r="AR606" s="10" t="s">
        <v>135</v>
      </c>
      <c r="AT606" s="10" t="s">
        <v>130</v>
      </c>
      <c r="AU606" s="10" t="s">
        <v>85</v>
      </c>
      <c r="AY606" s="10" t="s">
        <v>128</v>
      </c>
      <c r="BE606" s="194" t="n">
        <f aca="false">IF(N606="základní",J606,0)</f>
        <v>0</v>
      </c>
      <c r="BF606" s="194" t="n">
        <f aca="false">IF(N606="snížená",J606,0)</f>
        <v>0</v>
      </c>
      <c r="BG606" s="194" t="n">
        <f aca="false">IF(N606="zákl. přenesená",J606,0)</f>
        <v>0</v>
      </c>
      <c r="BH606" s="194" t="n">
        <f aca="false">IF(N606="sníž. přenesená",J606,0)</f>
        <v>0</v>
      </c>
      <c r="BI606" s="194" t="n">
        <f aca="false">IF(N606="nulová",J606,0)</f>
        <v>0</v>
      </c>
      <c r="BJ606" s="10" t="s">
        <v>24</v>
      </c>
      <c r="BK606" s="194" t="n">
        <f aca="false">ROUND(I606*H606,2)</f>
        <v>0</v>
      </c>
      <c r="BL606" s="10" t="s">
        <v>135</v>
      </c>
      <c r="BM606" s="10" t="s">
        <v>809</v>
      </c>
    </row>
    <row r="607" s="29" customFormat="true" ht="13.5" hidden="false" customHeight="false" outlineLevel="0" collapsed="false">
      <c r="B607" s="30"/>
      <c r="D607" s="195" t="s">
        <v>137</v>
      </c>
      <c r="F607" s="196" t="s">
        <v>810</v>
      </c>
      <c r="I607" s="153"/>
      <c r="L607" s="30"/>
      <c r="M607" s="197"/>
      <c r="N607" s="31"/>
      <c r="O607" s="31"/>
      <c r="P607" s="31"/>
      <c r="Q607" s="31"/>
      <c r="R607" s="31"/>
      <c r="S607" s="31"/>
      <c r="T607" s="70"/>
      <c r="AT607" s="10" t="s">
        <v>137</v>
      </c>
      <c r="AU607" s="10" t="s">
        <v>85</v>
      </c>
    </row>
    <row r="608" s="29" customFormat="true" ht="40.5" hidden="false" customHeight="false" outlineLevel="0" collapsed="false">
      <c r="B608" s="30"/>
      <c r="D608" s="195" t="s">
        <v>139</v>
      </c>
      <c r="F608" s="198" t="s">
        <v>811</v>
      </c>
      <c r="I608" s="153"/>
      <c r="L608" s="30"/>
      <c r="M608" s="197"/>
      <c r="N608" s="31"/>
      <c r="O608" s="31"/>
      <c r="P608" s="31"/>
      <c r="Q608" s="31"/>
      <c r="R608" s="31"/>
      <c r="S608" s="31"/>
      <c r="T608" s="70"/>
      <c r="AT608" s="10" t="s">
        <v>139</v>
      </c>
      <c r="AU608" s="10" t="s">
        <v>85</v>
      </c>
    </row>
    <row r="609" s="199" customFormat="true" ht="13.5" hidden="false" customHeight="false" outlineLevel="0" collapsed="false">
      <c r="B609" s="200"/>
      <c r="D609" s="201" t="s">
        <v>141</v>
      </c>
      <c r="E609" s="202"/>
      <c r="F609" s="203" t="s">
        <v>812</v>
      </c>
      <c r="H609" s="204" t="n">
        <v>0.3</v>
      </c>
      <c r="I609" s="205"/>
      <c r="L609" s="200"/>
      <c r="M609" s="206"/>
      <c r="N609" s="207"/>
      <c r="O609" s="207"/>
      <c r="P609" s="207"/>
      <c r="Q609" s="207"/>
      <c r="R609" s="207"/>
      <c r="S609" s="207"/>
      <c r="T609" s="208"/>
      <c r="AT609" s="209" t="s">
        <v>141</v>
      </c>
      <c r="AU609" s="209" t="s">
        <v>85</v>
      </c>
      <c r="AV609" s="199" t="s">
        <v>85</v>
      </c>
      <c r="AW609" s="199" t="s">
        <v>40</v>
      </c>
      <c r="AX609" s="199" t="s">
        <v>24</v>
      </c>
      <c r="AY609" s="209" t="s">
        <v>128</v>
      </c>
    </row>
    <row r="610" s="29" customFormat="true" ht="22.5" hidden="false" customHeight="true" outlineLevel="0" collapsed="false">
      <c r="B610" s="182"/>
      <c r="C610" s="183" t="s">
        <v>81</v>
      </c>
      <c r="D610" s="183" t="s">
        <v>130</v>
      </c>
      <c r="E610" s="184" t="s">
        <v>813</v>
      </c>
      <c r="F610" s="185" t="s">
        <v>814</v>
      </c>
      <c r="G610" s="186" t="s">
        <v>815</v>
      </c>
      <c r="H610" s="187" t="n">
        <v>3</v>
      </c>
      <c r="I610" s="188"/>
      <c r="J610" s="189" t="n">
        <f aca="false">ROUND(I610*H610,2)</f>
        <v>0</v>
      </c>
      <c r="K610" s="185"/>
      <c r="L610" s="30"/>
      <c r="M610" s="190"/>
      <c r="N610" s="191" t="s">
        <v>47</v>
      </c>
      <c r="O610" s="31"/>
      <c r="P610" s="192" t="n">
        <f aca="false">O610*H610</f>
        <v>0</v>
      </c>
      <c r="Q610" s="192" t="n">
        <v>0</v>
      </c>
      <c r="R610" s="192" t="n">
        <f aca="false">Q610*H610</f>
        <v>0</v>
      </c>
      <c r="S610" s="192" t="n">
        <v>0.3409</v>
      </c>
      <c r="T610" s="193" t="n">
        <f aca="false">S610*H610</f>
        <v>1.0227</v>
      </c>
      <c r="AR610" s="10" t="s">
        <v>135</v>
      </c>
      <c r="AT610" s="10" t="s">
        <v>130</v>
      </c>
      <c r="AU610" s="10" t="s">
        <v>85</v>
      </c>
      <c r="AY610" s="10" t="s">
        <v>128</v>
      </c>
      <c r="BE610" s="194" t="n">
        <f aca="false">IF(N610="základní",J610,0)</f>
        <v>0</v>
      </c>
      <c r="BF610" s="194" t="n">
        <f aca="false">IF(N610="snížená",J610,0)</f>
        <v>0</v>
      </c>
      <c r="BG610" s="194" t="n">
        <f aca="false">IF(N610="zákl. přenesená",J610,0)</f>
        <v>0</v>
      </c>
      <c r="BH610" s="194" t="n">
        <f aca="false">IF(N610="sníž. přenesená",J610,0)</f>
        <v>0</v>
      </c>
      <c r="BI610" s="194" t="n">
        <f aca="false">IF(N610="nulová",J610,0)</f>
        <v>0</v>
      </c>
      <c r="BJ610" s="10" t="s">
        <v>24</v>
      </c>
      <c r="BK610" s="194" t="n">
        <f aca="false">ROUND(I610*H610,2)</f>
        <v>0</v>
      </c>
      <c r="BL610" s="10" t="s">
        <v>135</v>
      </c>
      <c r="BM610" s="10" t="s">
        <v>816</v>
      </c>
    </row>
    <row r="611" s="29" customFormat="true" ht="13.5" hidden="false" customHeight="false" outlineLevel="0" collapsed="false">
      <c r="B611" s="30"/>
      <c r="D611" s="195" t="s">
        <v>137</v>
      </c>
      <c r="F611" s="196" t="s">
        <v>817</v>
      </c>
      <c r="I611" s="153"/>
      <c r="L611" s="30"/>
      <c r="M611" s="197"/>
      <c r="N611" s="31"/>
      <c r="O611" s="31"/>
      <c r="P611" s="31"/>
      <c r="Q611" s="31"/>
      <c r="R611" s="31"/>
      <c r="S611" s="31"/>
      <c r="T611" s="70"/>
      <c r="AT611" s="10" t="s">
        <v>137</v>
      </c>
      <c r="AU611" s="10" t="s">
        <v>85</v>
      </c>
    </row>
    <row r="612" s="199" customFormat="true" ht="13.5" hidden="false" customHeight="false" outlineLevel="0" collapsed="false">
      <c r="B612" s="200"/>
      <c r="D612" s="201" t="s">
        <v>141</v>
      </c>
      <c r="E612" s="202"/>
      <c r="F612" s="203" t="s">
        <v>818</v>
      </c>
      <c r="H612" s="204" t="n">
        <v>3</v>
      </c>
      <c r="I612" s="205"/>
      <c r="L612" s="200"/>
      <c r="M612" s="206"/>
      <c r="N612" s="207"/>
      <c r="O612" s="207"/>
      <c r="P612" s="207"/>
      <c r="Q612" s="207"/>
      <c r="R612" s="207"/>
      <c r="S612" s="207"/>
      <c r="T612" s="208"/>
      <c r="AT612" s="209" t="s">
        <v>141</v>
      </c>
      <c r="AU612" s="209" t="s">
        <v>85</v>
      </c>
      <c r="AV612" s="199" t="s">
        <v>85</v>
      </c>
      <c r="AW612" s="199" t="s">
        <v>40</v>
      </c>
      <c r="AX612" s="199" t="s">
        <v>24</v>
      </c>
      <c r="AY612" s="209" t="s">
        <v>128</v>
      </c>
    </row>
    <row r="613" s="29" customFormat="true" ht="22.5" hidden="false" customHeight="true" outlineLevel="0" collapsed="false">
      <c r="B613" s="182"/>
      <c r="C613" s="183" t="s">
        <v>819</v>
      </c>
      <c r="D613" s="183" t="s">
        <v>130</v>
      </c>
      <c r="E613" s="184" t="s">
        <v>820</v>
      </c>
      <c r="F613" s="185" t="s">
        <v>821</v>
      </c>
      <c r="G613" s="186" t="s">
        <v>483</v>
      </c>
      <c r="H613" s="187" t="n">
        <v>5</v>
      </c>
      <c r="I613" s="188"/>
      <c r="J613" s="189" t="n">
        <f aca="false">ROUND(I613*H613,2)</f>
        <v>0</v>
      </c>
      <c r="K613" s="185"/>
      <c r="L613" s="30"/>
      <c r="M613" s="190"/>
      <c r="N613" s="191" t="s">
        <v>47</v>
      </c>
      <c r="O613" s="31"/>
      <c r="P613" s="192" t="n">
        <f aca="false">O613*H613</f>
        <v>0</v>
      </c>
      <c r="Q613" s="192" t="n">
        <v>0</v>
      </c>
      <c r="R613" s="192" t="n">
        <f aca="false">Q613*H613</f>
        <v>0</v>
      </c>
      <c r="S613" s="192" t="n">
        <v>0</v>
      </c>
      <c r="T613" s="193" t="n">
        <f aca="false">S613*H613</f>
        <v>0</v>
      </c>
      <c r="AR613" s="10" t="s">
        <v>135</v>
      </c>
      <c r="AT613" s="10" t="s">
        <v>130</v>
      </c>
      <c r="AU613" s="10" t="s">
        <v>85</v>
      </c>
      <c r="AY613" s="10" t="s">
        <v>128</v>
      </c>
      <c r="BE613" s="194" t="n">
        <f aca="false">IF(N613="základní",J613,0)</f>
        <v>0</v>
      </c>
      <c r="BF613" s="194" t="n">
        <f aca="false">IF(N613="snížená",J613,0)</f>
        <v>0</v>
      </c>
      <c r="BG613" s="194" t="n">
        <f aca="false">IF(N613="zákl. přenesená",J613,0)</f>
        <v>0</v>
      </c>
      <c r="BH613" s="194" t="n">
        <f aca="false">IF(N613="sníž. přenesená",J613,0)</f>
        <v>0</v>
      </c>
      <c r="BI613" s="194" t="n">
        <f aca="false">IF(N613="nulová",J613,0)</f>
        <v>0</v>
      </c>
      <c r="BJ613" s="10" t="s">
        <v>24</v>
      </c>
      <c r="BK613" s="194" t="n">
        <f aca="false">ROUND(I613*H613,2)</f>
        <v>0</v>
      </c>
      <c r="BL613" s="10" t="s">
        <v>135</v>
      </c>
      <c r="BM613" s="10" t="s">
        <v>822</v>
      </c>
    </row>
    <row r="614" s="199" customFormat="true" ht="13.5" hidden="false" customHeight="false" outlineLevel="0" collapsed="false">
      <c r="B614" s="200"/>
      <c r="D614" s="195" t="s">
        <v>141</v>
      </c>
      <c r="E614" s="209"/>
      <c r="F614" s="218" t="s">
        <v>823</v>
      </c>
      <c r="H614" s="219" t="n">
        <v>5</v>
      </c>
      <c r="I614" s="205"/>
      <c r="L614" s="200"/>
      <c r="M614" s="206"/>
      <c r="N614" s="207"/>
      <c r="O614" s="207"/>
      <c r="P614" s="207"/>
      <c r="Q614" s="207"/>
      <c r="R614" s="207"/>
      <c r="S614" s="207"/>
      <c r="T614" s="208"/>
      <c r="AT614" s="209" t="s">
        <v>141</v>
      </c>
      <c r="AU614" s="209" t="s">
        <v>85</v>
      </c>
      <c r="AV614" s="199" t="s">
        <v>85</v>
      </c>
      <c r="AW614" s="199" t="s">
        <v>40</v>
      </c>
      <c r="AX614" s="199" t="s">
        <v>24</v>
      </c>
      <c r="AY614" s="209" t="s">
        <v>128</v>
      </c>
    </row>
    <row r="615" s="210" customFormat="true" ht="13.5" hidden="false" customHeight="false" outlineLevel="0" collapsed="false">
      <c r="B615" s="211"/>
      <c r="D615" s="195" t="s">
        <v>141</v>
      </c>
      <c r="E615" s="212"/>
      <c r="F615" s="213" t="s">
        <v>824</v>
      </c>
      <c r="H615" s="212"/>
      <c r="I615" s="214"/>
      <c r="L615" s="211"/>
      <c r="M615" s="215"/>
      <c r="N615" s="216"/>
      <c r="O615" s="216"/>
      <c r="P615" s="216"/>
      <c r="Q615" s="216"/>
      <c r="R615" s="216"/>
      <c r="S615" s="216"/>
      <c r="T615" s="217"/>
      <c r="AT615" s="212" t="s">
        <v>141</v>
      </c>
      <c r="AU615" s="212" t="s">
        <v>85</v>
      </c>
      <c r="AV615" s="210" t="s">
        <v>24</v>
      </c>
      <c r="AW615" s="210" t="s">
        <v>40</v>
      </c>
      <c r="AX615" s="210" t="s">
        <v>76</v>
      </c>
      <c r="AY615" s="212" t="s">
        <v>128</v>
      </c>
    </row>
    <row r="616" s="167" customFormat="true" ht="29.85" hidden="false" customHeight="true" outlineLevel="0" collapsed="false">
      <c r="B616" s="168"/>
      <c r="D616" s="179" t="s">
        <v>75</v>
      </c>
      <c r="E616" s="180" t="s">
        <v>188</v>
      </c>
      <c r="F616" s="180" t="s">
        <v>825</v>
      </c>
      <c r="I616" s="171"/>
      <c r="J616" s="181" t="n">
        <f aca="false">BK616</f>
        <v>0</v>
      </c>
      <c r="L616" s="168"/>
      <c r="M616" s="173"/>
      <c r="N616" s="174"/>
      <c r="O616" s="174"/>
      <c r="P616" s="175" t="n">
        <f aca="false">SUM(P617:P830)</f>
        <v>0</v>
      </c>
      <c r="Q616" s="174"/>
      <c r="R616" s="175" t="n">
        <f aca="false">SUM(R617:R830)</f>
        <v>192.275263</v>
      </c>
      <c r="S616" s="174"/>
      <c r="T616" s="176" t="n">
        <f aca="false">SUM(T617:T830)</f>
        <v>0.438</v>
      </c>
      <c r="AR616" s="169" t="s">
        <v>24</v>
      </c>
      <c r="AT616" s="177" t="s">
        <v>75</v>
      </c>
      <c r="AU616" s="177" t="s">
        <v>24</v>
      </c>
      <c r="AY616" s="169" t="s">
        <v>128</v>
      </c>
      <c r="BK616" s="178" t="n">
        <f aca="false">SUM(BK617:BK830)</f>
        <v>0</v>
      </c>
    </row>
    <row r="617" s="29" customFormat="true" ht="22.5" hidden="false" customHeight="true" outlineLevel="0" collapsed="false">
      <c r="B617" s="182"/>
      <c r="C617" s="183" t="s">
        <v>826</v>
      </c>
      <c r="D617" s="183" t="s">
        <v>130</v>
      </c>
      <c r="E617" s="184" t="s">
        <v>827</v>
      </c>
      <c r="F617" s="185" t="s">
        <v>828</v>
      </c>
      <c r="G617" s="186" t="s">
        <v>483</v>
      </c>
      <c r="H617" s="187" t="n">
        <v>8</v>
      </c>
      <c r="I617" s="188"/>
      <c r="J617" s="189" t="n">
        <f aca="false">ROUND(I617*H617,2)</f>
        <v>0</v>
      </c>
      <c r="K617" s="185" t="s">
        <v>134</v>
      </c>
      <c r="L617" s="30"/>
      <c r="M617" s="190"/>
      <c r="N617" s="191" t="s">
        <v>47</v>
      </c>
      <c r="O617" s="31"/>
      <c r="P617" s="192" t="n">
        <f aca="false">O617*H617</f>
        <v>0</v>
      </c>
      <c r="Q617" s="192" t="n">
        <v>0</v>
      </c>
      <c r="R617" s="192" t="n">
        <f aca="false">Q617*H617</f>
        <v>0</v>
      </c>
      <c r="S617" s="192" t="n">
        <v>0</v>
      </c>
      <c r="T617" s="193" t="n">
        <f aca="false">S617*H617</f>
        <v>0</v>
      </c>
      <c r="AR617" s="10" t="s">
        <v>135</v>
      </c>
      <c r="AT617" s="10" t="s">
        <v>130</v>
      </c>
      <c r="AU617" s="10" t="s">
        <v>85</v>
      </c>
      <c r="AY617" s="10" t="s">
        <v>128</v>
      </c>
      <c r="BE617" s="194" t="n">
        <f aca="false">IF(N617="základní",J617,0)</f>
        <v>0</v>
      </c>
      <c r="BF617" s="194" t="n">
        <f aca="false">IF(N617="snížená",J617,0)</f>
        <v>0</v>
      </c>
      <c r="BG617" s="194" t="n">
        <f aca="false">IF(N617="zákl. přenesená",J617,0)</f>
        <v>0</v>
      </c>
      <c r="BH617" s="194" t="n">
        <f aca="false">IF(N617="sníž. přenesená",J617,0)</f>
        <v>0</v>
      </c>
      <c r="BI617" s="194" t="n">
        <f aca="false">IF(N617="nulová",J617,0)</f>
        <v>0</v>
      </c>
      <c r="BJ617" s="10" t="s">
        <v>24</v>
      </c>
      <c r="BK617" s="194" t="n">
        <f aca="false">ROUND(I617*H617,2)</f>
        <v>0</v>
      </c>
      <c r="BL617" s="10" t="s">
        <v>135</v>
      </c>
      <c r="BM617" s="10" t="s">
        <v>829</v>
      </c>
    </row>
    <row r="618" s="29" customFormat="true" ht="27" hidden="false" customHeight="false" outlineLevel="0" collapsed="false">
      <c r="B618" s="30"/>
      <c r="D618" s="195" t="s">
        <v>137</v>
      </c>
      <c r="F618" s="196" t="s">
        <v>830</v>
      </c>
      <c r="I618" s="153"/>
      <c r="L618" s="30"/>
      <c r="M618" s="197"/>
      <c r="N618" s="31"/>
      <c r="O618" s="31"/>
      <c r="P618" s="31"/>
      <c r="Q618" s="31"/>
      <c r="R618" s="31"/>
      <c r="S618" s="31"/>
      <c r="T618" s="70"/>
      <c r="AT618" s="10" t="s">
        <v>137</v>
      </c>
      <c r="AU618" s="10" t="s">
        <v>85</v>
      </c>
    </row>
    <row r="619" s="29" customFormat="true" ht="27" hidden="false" customHeight="false" outlineLevel="0" collapsed="false">
      <c r="B619" s="30"/>
      <c r="D619" s="195" t="s">
        <v>139</v>
      </c>
      <c r="F619" s="198" t="s">
        <v>831</v>
      </c>
      <c r="I619" s="153"/>
      <c r="L619" s="30"/>
      <c r="M619" s="197"/>
      <c r="N619" s="31"/>
      <c r="O619" s="31"/>
      <c r="P619" s="31"/>
      <c r="Q619" s="31"/>
      <c r="R619" s="31"/>
      <c r="S619" s="31"/>
      <c r="T619" s="70"/>
      <c r="AT619" s="10" t="s">
        <v>139</v>
      </c>
      <c r="AU619" s="10" t="s">
        <v>85</v>
      </c>
    </row>
    <row r="620" s="210" customFormat="true" ht="13.5" hidden="false" customHeight="false" outlineLevel="0" collapsed="false">
      <c r="B620" s="211"/>
      <c r="D620" s="195" t="s">
        <v>141</v>
      </c>
      <c r="E620" s="212"/>
      <c r="F620" s="213" t="s">
        <v>832</v>
      </c>
      <c r="H620" s="212"/>
      <c r="I620" s="214"/>
      <c r="L620" s="211"/>
      <c r="M620" s="215"/>
      <c r="N620" s="216"/>
      <c r="O620" s="216"/>
      <c r="P620" s="216"/>
      <c r="Q620" s="216"/>
      <c r="R620" s="216"/>
      <c r="S620" s="216"/>
      <c r="T620" s="217"/>
      <c r="AT620" s="212" t="s">
        <v>141</v>
      </c>
      <c r="AU620" s="212" t="s">
        <v>85</v>
      </c>
      <c r="AV620" s="210" t="s">
        <v>24</v>
      </c>
      <c r="AW620" s="210" t="s">
        <v>40</v>
      </c>
      <c r="AX620" s="210" t="s">
        <v>76</v>
      </c>
      <c r="AY620" s="212" t="s">
        <v>128</v>
      </c>
    </row>
    <row r="621" s="210" customFormat="true" ht="13.5" hidden="false" customHeight="false" outlineLevel="0" collapsed="false">
      <c r="B621" s="211"/>
      <c r="D621" s="195" t="s">
        <v>141</v>
      </c>
      <c r="E621" s="212"/>
      <c r="F621" s="213" t="s">
        <v>833</v>
      </c>
      <c r="H621" s="212"/>
      <c r="I621" s="214"/>
      <c r="L621" s="211"/>
      <c r="M621" s="215"/>
      <c r="N621" s="216"/>
      <c r="O621" s="216"/>
      <c r="P621" s="216"/>
      <c r="Q621" s="216"/>
      <c r="R621" s="216"/>
      <c r="S621" s="216"/>
      <c r="T621" s="217"/>
      <c r="AT621" s="212" t="s">
        <v>141</v>
      </c>
      <c r="AU621" s="212" t="s">
        <v>85</v>
      </c>
      <c r="AV621" s="210" t="s">
        <v>24</v>
      </c>
      <c r="AW621" s="210" t="s">
        <v>40</v>
      </c>
      <c r="AX621" s="210" t="s">
        <v>76</v>
      </c>
      <c r="AY621" s="212" t="s">
        <v>128</v>
      </c>
    </row>
    <row r="622" s="199" customFormat="true" ht="13.5" hidden="false" customHeight="false" outlineLevel="0" collapsed="false">
      <c r="B622" s="200"/>
      <c r="D622" s="195" t="s">
        <v>141</v>
      </c>
      <c r="E622" s="209"/>
      <c r="F622" s="218" t="s">
        <v>834</v>
      </c>
      <c r="H622" s="219" t="n">
        <v>1</v>
      </c>
      <c r="I622" s="205"/>
      <c r="L622" s="200"/>
      <c r="M622" s="206"/>
      <c r="N622" s="207"/>
      <c r="O622" s="207"/>
      <c r="P622" s="207"/>
      <c r="Q622" s="207"/>
      <c r="R622" s="207"/>
      <c r="S622" s="207"/>
      <c r="T622" s="208"/>
      <c r="AT622" s="209" t="s">
        <v>141</v>
      </c>
      <c r="AU622" s="209" t="s">
        <v>85</v>
      </c>
      <c r="AV622" s="199" t="s">
        <v>85</v>
      </c>
      <c r="AW622" s="199" t="s">
        <v>40</v>
      </c>
      <c r="AX622" s="199" t="s">
        <v>76</v>
      </c>
      <c r="AY622" s="209" t="s">
        <v>128</v>
      </c>
    </row>
    <row r="623" s="199" customFormat="true" ht="13.5" hidden="false" customHeight="false" outlineLevel="0" collapsed="false">
      <c r="B623" s="200"/>
      <c r="D623" s="195" t="s">
        <v>141</v>
      </c>
      <c r="E623" s="209"/>
      <c r="F623" s="218" t="s">
        <v>835</v>
      </c>
      <c r="H623" s="219" t="n">
        <v>1</v>
      </c>
      <c r="I623" s="205"/>
      <c r="L623" s="200"/>
      <c r="M623" s="206"/>
      <c r="N623" s="207"/>
      <c r="O623" s="207"/>
      <c r="P623" s="207"/>
      <c r="Q623" s="207"/>
      <c r="R623" s="207"/>
      <c r="S623" s="207"/>
      <c r="T623" s="208"/>
      <c r="AT623" s="209" t="s">
        <v>141</v>
      </c>
      <c r="AU623" s="209" t="s">
        <v>85</v>
      </c>
      <c r="AV623" s="199" t="s">
        <v>85</v>
      </c>
      <c r="AW623" s="199" t="s">
        <v>40</v>
      </c>
      <c r="AX623" s="199" t="s">
        <v>76</v>
      </c>
      <c r="AY623" s="209" t="s">
        <v>128</v>
      </c>
    </row>
    <row r="624" s="199" customFormat="true" ht="13.5" hidden="false" customHeight="false" outlineLevel="0" collapsed="false">
      <c r="B624" s="200"/>
      <c r="D624" s="195" t="s">
        <v>141</v>
      </c>
      <c r="E624" s="209"/>
      <c r="F624" s="218" t="s">
        <v>836</v>
      </c>
      <c r="H624" s="219" t="n">
        <v>1</v>
      </c>
      <c r="I624" s="205"/>
      <c r="L624" s="200"/>
      <c r="M624" s="206"/>
      <c r="N624" s="207"/>
      <c r="O624" s="207"/>
      <c r="P624" s="207"/>
      <c r="Q624" s="207"/>
      <c r="R624" s="207"/>
      <c r="S624" s="207"/>
      <c r="T624" s="208"/>
      <c r="AT624" s="209" t="s">
        <v>141</v>
      </c>
      <c r="AU624" s="209" t="s">
        <v>85</v>
      </c>
      <c r="AV624" s="199" t="s">
        <v>85</v>
      </c>
      <c r="AW624" s="199" t="s">
        <v>40</v>
      </c>
      <c r="AX624" s="199" t="s">
        <v>76</v>
      </c>
      <c r="AY624" s="209" t="s">
        <v>128</v>
      </c>
    </row>
    <row r="625" s="199" customFormat="true" ht="13.5" hidden="false" customHeight="false" outlineLevel="0" collapsed="false">
      <c r="B625" s="200"/>
      <c r="D625" s="195" t="s">
        <v>141</v>
      </c>
      <c r="E625" s="209"/>
      <c r="F625" s="218" t="s">
        <v>837</v>
      </c>
      <c r="H625" s="219" t="n">
        <v>1</v>
      </c>
      <c r="I625" s="205"/>
      <c r="L625" s="200"/>
      <c r="M625" s="206"/>
      <c r="N625" s="207"/>
      <c r="O625" s="207"/>
      <c r="P625" s="207"/>
      <c r="Q625" s="207"/>
      <c r="R625" s="207"/>
      <c r="S625" s="207"/>
      <c r="T625" s="208"/>
      <c r="AT625" s="209" t="s">
        <v>141</v>
      </c>
      <c r="AU625" s="209" t="s">
        <v>85</v>
      </c>
      <c r="AV625" s="199" t="s">
        <v>85</v>
      </c>
      <c r="AW625" s="199" t="s">
        <v>40</v>
      </c>
      <c r="AX625" s="199" t="s">
        <v>76</v>
      </c>
      <c r="AY625" s="209" t="s">
        <v>128</v>
      </c>
    </row>
    <row r="626" s="199" customFormat="true" ht="13.5" hidden="false" customHeight="false" outlineLevel="0" collapsed="false">
      <c r="B626" s="200"/>
      <c r="D626" s="195" t="s">
        <v>141</v>
      </c>
      <c r="E626" s="209"/>
      <c r="F626" s="218" t="s">
        <v>838</v>
      </c>
      <c r="H626" s="219" t="n">
        <v>4</v>
      </c>
      <c r="I626" s="205"/>
      <c r="L626" s="200"/>
      <c r="M626" s="206"/>
      <c r="N626" s="207"/>
      <c r="O626" s="207"/>
      <c r="P626" s="207"/>
      <c r="Q626" s="207"/>
      <c r="R626" s="207"/>
      <c r="S626" s="207"/>
      <c r="T626" s="208"/>
      <c r="AT626" s="209" t="s">
        <v>141</v>
      </c>
      <c r="AU626" s="209" t="s">
        <v>85</v>
      </c>
      <c r="AV626" s="199" t="s">
        <v>85</v>
      </c>
      <c r="AW626" s="199" t="s">
        <v>40</v>
      </c>
      <c r="AX626" s="199" t="s">
        <v>76</v>
      </c>
      <c r="AY626" s="209" t="s">
        <v>128</v>
      </c>
    </row>
    <row r="627" s="220" customFormat="true" ht="13.5" hidden="false" customHeight="false" outlineLevel="0" collapsed="false">
      <c r="B627" s="221"/>
      <c r="D627" s="201" t="s">
        <v>141</v>
      </c>
      <c r="E627" s="222"/>
      <c r="F627" s="223" t="s">
        <v>169</v>
      </c>
      <c r="H627" s="224" t="n">
        <v>8</v>
      </c>
      <c r="I627" s="225"/>
      <c r="L627" s="221"/>
      <c r="M627" s="226"/>
      <c r="N627" s="227"/>
      <c r="O627" s="227"/>
      <c r="P627" s="227"/>
      <c r="Q627" s="227"/>
      <c r="R627" s="227"/>
      <c r="S627" s="227"/>
      <c r="T627" s="228"/>
      <c r="AT627" s="229" t="s">
        <v>141</v>
      </c>
      <c r="AU627" s="229" t="s">
        <v>85</v>
      </c>
      <c r="AV627" s="220" t="s">
        <v>135</v>
      </c>
      <c r="AW627" s="220" t="s">
        <v>40</v>
      </c>
      <c r="AX627" s="220" t="s">
        <v>24</v>
      </c>
      <c r="AY627" s="229" t="s">
        <v>128</v>
      </c>
    </row>
    <row r="628" s="29" customFormat="true" ht="22.5" hidden="false" customHeight="true" outlineLevel="0" collapsed="false">
      <c r="B628" s="182"/>
      <c r="C628" s="183" t="s">
        <v>839</v>
      </c>
      <c r="D628" s="183" t="s">
        <v>130</v>
      </c>
      <c r="E628" s="184" t="s">
        <v>840</v>
      </c>
      <c r="F628" s="185" t="s">
        <v>841</v>
      </c>
      <c r="G628" s="186" t="s">
        <v>483</v>
      </c>
      <c r="H628" s="187" t="n">
        <v>480</v>
      </c>
      <c r="I628" s="188"/>
      <c r="J628" s="189" t="n">
        <f aca="false">ROUND(I628*H628,2)</f>
        <v>0</v>
      </c>
      <c r="K628" s="185" t="s">
        <v>134</v>
      </c>
      <c r="L628" s="30"/>
      <c r="M628" s="190"/>
      <c r="N628" s="191" t="s">
        <v>47</v>
      </c>
      <c r="O628" s="31"/>
      <c r="P628" s="192" t="n">
        <f aca="false">O628*H628</f>
        <v>0</v>
      </c>
      <c r="Q628" s="192" t="n">
        <v>0</v>
      </c>
      <c r="R628" s="192" t="n">
        <f aca="false">Q628*H628</f>
        <v>0</v>
      </c>
      <c r="S628" s="192" t="n">
        <v>0</v>
      </c>
      <c r="T628" s="193" t="n">
        <f aca="false">S628*H628</f>
        <v>0</v>
      </c>
      <c r="AR628" s="10" t="s">
        <v>135</v>
      </c>
      <c r="AT628" s="10" t="s">
        <v>130</v>
      </c>
      <c r="AU628" s="10" t="s">
        <v>85</v>
      </c>
      <c r="AY628" s="10" t="s">
        <v>128</v>
      </c>
      <c r="BE628" s="194" t="n">
        <f aca="false">IF(N628="základní",J628,0)</f>
        <v>0</v>
      </c>
      <c r="BF628" s="194" t="n">
        <f aca="false">IF(N628="snížená",J628,0)</f>
        <v>0</v>
      </c>
      <c r="BG628" s="194" t="n">
        <f aca="false">IF(N628="zákl. přenesená",J628,0)</f>
        <v>0</v>
      </c>
      <c r="BH628" s="194" t="n">
        <f aca="false">IF(N628="sníž. přenesená",J628,0)</f>
        <v>0</v>
      </c>
      <c r="BI628" s="194" t="n">
        <f aca="false">IF(N628="nulová",J628,0)</f>
        <v>0</v>
      </c>
      <c r="BJ628" s="10" t="s">
        <v>24</v>
      </c>
      <c r="BK628" s="194" t="n">
        <f aca="false">ROUND(I628*H628,2)</f>
        <v>0</v>
      </c>
      <c r="BL628" s="10" t="s">
        <v>135</v>
      </c>
      <c r="BM628" s="10" t="s">
        <v>842</v>
      </c>
    </row>
    <row r="629" s="29" customFormat="true" ht="27" hidden="false" customHeight="false" outlineLevel="0" collapsed="false">
      <c r="B629" s="30"/>
      <c r="D629" s="195" t="s">
        <v>137</v>
      </c>
      <c r="F629" s="196" t="s">
        <v>843</v>
      </c>
      <c r="I629" s="153"/>
      <c r="L629" s="30"/>
      <c r="M629" s="197"/>
      <c r="N629" s="31"/>
      <c r="O629" s="31"/>
      <c r="P629" s="31"/>
      <c r="Q629" s="31"/>
      <c r="R629" s="31"/>
      <c r="S629" s="31"/>
      <c r="T629" s="70"/>
      <c r="AT629" s="10" t="s">
        <v>137</v>
      </c>
      <c r="AU629" s="10" t="s">
        <v>85</v>
      </c>
    </row>
    <row r="630" s="29" customFormat="true" ht="27" hidden="false" customHeight="false" outlineLevel="0" collapsed="false">
      <c r="B630" s="30"/>
      <c r="D630" s="195" t="s">
        <v>139</v>
      </c>
      <c r="F630" s="198" t="s">
        <v>831</v>
      </c>
      <c r="I630" s="153"/>
      <c r="L630" s="30"/>
      <c r="M630" s="197"/>
      <c r="N630" s="31"/>
      <c r="O630" s="31"/>
      <c r="P630" s="31"/>
      <c r="Q630" s="31"/>
      <c r="R630" s="31"/>
      <c r="S630" s="31"/>
      <c r="T630" s="70"/>
      <c r="AT630" s="10" t="s">
        <v>139</v>
      </c>
      <c r="AU630" s="10" t="s">
        <v>85</v>
      </c>
    </row>
    <row r="631" s="210" customFormat="true" ht="13.5" hidden="false" customHeight="false" outlineLevel="0" collapsed="false">
      <c r="B631" s="211"/>
      <c r="D631" s="195" t="s">
        <v>141</v>
      </c>
      <c r="E631" s="212"/>
      <c r="F631" s="213" t="s">
        <v>844</v>
      </c>
      <c r="H631" s="212"/>
      <c r="I631" s="214"/>
      <c r="L631" s="211"/>
      <c r="M631" s="215"/>
      <c r="N631" s="216"/>
      <c r="O631" s="216"/>
      <c r="P631" s="216"/>
      <c r="Q631" s="216"/>
      <c r="R631" s="216"/>
      <c r="S631" s="216"/>
      <c r="T631" s="217"/>
      <c r="AT631" s="212" t="s">
        <v>141</v>
      </c>
      <c r="AU631" s="212" t="s">
        <v>85</v>
      </c>
      <c r="AV631" s="210" t="s">
        <v>24</v>
      </c>
      <c r="AW631" s="210" t="s">
        <v>40</v>
      </c>
      <c r="AX631" s="210" t="s">
        <v>76</v>
      </c>
      <c r="AY631" s="212" t="s">
        <v>128</v>
      </c>
    </row>
    <row r="632" s="199" customFormat="true" ht="13.5" hidden="false" customHeight="false" outlineLevel="0" collapsed="false">
      <c r="B632" s="200"/>
      <c r="D632" s="201" t="s">
        <v>141</v>
      </c>
      <c r="E632" s="202"/>
      <c r="F632" s="203" t="s">
        <v>845</v>
      </c>
      <c r="H632" s="204" t="n">
        <v>480</v>
      </c>
      <c r="I632" s="205"/>
      <c r="L632" s="200"/>
      <c r="M632" s="206"/>
      <c r="N632" s="207"/>
      <c r="O632" s="207"/>
      <c r="P632" s="207"/>
      <c r="Q632" s="207"/>
      <c r="R632" s="207"/>
      <c r="S632" s="207"/>
      <c r="T632" s="208"/>
      <c r="AT632" s="209" t="s">
        <v>141</v>
      </c>
      <c r="AU632" s="209" t="s">
        <v>85</v>
      </c>
      <c r="AV632" s="199" t="s">
        <v>85</v>
      </c>
      <c r="AW632" s="199" t="s">
        <v>40</v>
      </c>
      <c r="AX632" s="199" t="s">
        <v>24</v>
      </c>
      <c r="AY632" s="209" t="s">
        <v>128</v>
      </c>
    </row>
    <row r="633" s="29" customFormat="true" ht="22.5" hidden="false" customHeight="true" outlineLevel="0" collapsed="false">
      <c r="B633" s="182"/>
      <c r="C633" s="183" t="s">
        <v>846</v>
      </c>
      <c r="D633" s="183" t="s">
        <v>130</v>
      </c>
      <c r="E633" s="184" t="s">
        <v>847</v>
      </c>
      <c r="F633" s="185" t="s">
        <v>848</v>
      </c>
      <c r="G633" s="186" t="s">
        <v>483</v>
      </c>
      <c r="H633" s="187" t="n">
        <v>12</v>
      </c>
      <c r="I633" s="188"/>
      <c r="J633" s="189" t="n">
        <f aca="false">ROUND(I633*H633,2)</f>
        <v>0</v>
      </c>
      <c r="K633" s="185" t="s">
        <v>134</v>
      </c>
      <c r="L633" s="30"/>
      <c r="M633" s="190"/>
      <c r="N633" s="191" t="s">
        <v>47</v>
      </c>
      <c r="O633" s="31"/>
      <c r="P633" s="192" t="n">
        <f aca="false">O633*H633</f>
        <v>0</v>
      </c>
      <c r="Q633" s="192" t="n">
        <v>0</v>
      </c>
      <c r="R633" s="192" t="n">
        <f aca="false">Q633*H633</f>
        <v>0</v>
      </c>
      <c r="S633" s="192" t="n">
        <v>0</v>
      </c>
      <c r="T633" s="193" t="n">
        <f aca="false">S633*H633</f>
        <v>0</v>
      </c>
      <c r="AR633" s="10" t="s">
        <v>135</v>
      </c>
      <c r="AT633" s="10" t="s">
        <v>130</v>
      </c>
      <c r="AU633" s="10" t="s">
        <v>85</v>
      </c>
      <c r="AY633" s="10" t="s">
        <v>128</v>
      </c>
      <c r="BE633" s="194" t="n">
        <f aca="false">IF(N633="základní",J633,0)</f>
        <v>0</v>
      </c>
      <c r="BF633" s="194" t="n">
        <f aca="false">IF(N633="snížená",J633,0)</f>
        <v>0</v>
      </c>
      <c r="BG633" s="194" t="n">
        <f aca="false">IF(N633="zákl. přenesená",J633,0)</f>
        <v>0</v>
      </c>
      <c r="BH633" s="194" t="n">
        <f aca="false">IF(N633="sníž. přenesená",J633,0)</f>
        <v>0</v>
      </c>
      <c r="BI633" s="194" t="n">
        <f aca="false">IF(N633="nulová",J633,0)</f>
        <v>0</v>
      </c>
      <c r="BJ633" s="10" t="s">
        <v>24</v>
      </c>
      <c r="BK633" s="194" t="n">
        <f aca="false">ROUND(I633*H633,2)</f>
        <v>0</v>
      </c>
      <c r="BL633" s="10" t="s">
        <v>135</v>
      </c>
      <c r="BM633" s="10" t="s">
        <v>849</v>
      </c>
    </row>
    <row r="634" s="29" customFormat="true" ht="13.5" hidden="false" customHeight="false" outlineLevel="0" collapsed="false">
      <c r="B634" s="30"/>
      <c r="D634" s="195" t="s">
        <v>137</v>
      </c>
      <c r="F634" s="196" t="s">
        <v>850</v>
      </c>
      <c r="I634" s="153"/>
      <c r="L634" s="30"/>
      <c r="M634" s="197"/>
      <c r="N634" s="31"/>
      <c r="O634" s="31"/>
      <c r="P634" s="31"/>
      <c r="Q634" s="31"/>
      <c r="R634" s="31"/>
      <c r="S634" s="31"/>
      <c r="T634" s="70"/>
      <c r="AT634" s="10" t="s">
        <v>137</v>
      </c>
      <c r="AU634" s="10" t="s">
        <v>85</v>
      </c>
    </row>
    <row r="635" s="29" customFormat="true" ht="27" hidden="false" customHeight="false" outlineLevel="0" collapsed="false">
      <c r="B635" s="30"/>
      <c r="D635" s="195" t="s">
        <v>139</v>
      </c>
      <c r="F635" s="198" t="s">
        <v>851</v>
      </c>
      <c r="I635" s="153"/>
      <c r="L635" s="30"/>
      <c r="M635" s="197"/>
      <c r="N635" s="31"/>
      <c r="O635" s="31"/>
      <c r="P635" s="31"/>
      <c r="Q635" s="31"/>
      <c r="R635" s="31"/>
      <c r="S635" s="31"/>
      <c r="T635" s="70"/>
      <c r="AT635" s="10" t="s">
        <v>139</v>
      </c>
      <c r="AU635" s="10" t="s">
        <v>85</v>
      </c>
    </row>
    <row r="636" s="210" customFormat="true" ht="13.5" hidden="false" customHeight="false" outlineLevel="0" collapsed="false">
      <c r="B636" s="211"/>
      <c r="D636" s="195" t="s">
        <v>141</v>
      </c>
      <c r="E636" s="212"/>
      <c r="F636" s="213" t="s">
        <v>832</v>
      </c>
      <c r="H636" s="212"/>
      <c r="I636" s="214"/>
      <c r="L636" s="211"/>
      <c r="M636" s="215"/>
      <c r="N636" s="216"/>
      <c r="O636" s="216"/>
      <c r="P636" s="216"/>
      <c r="Q636" s="216"/>
      <c r="R636" s="216"/>
      <c r="S636" s="216"/>
      <c r="T636" s="217"/>
      <c r="AT636" s="212" t="s">
        <v>141</v>
      </c>
      <c r="AU636" s="212" t="s">
        <v>85</v>
      </c>
      <c r="AV636" s="210" t="s">
        <v>24</v>
      </c>
      <c r="AW636" s="210" t="s">
        <v>40</v>
      </c>
      <c r="AX636" s="210" t="s">
        <v>76</v>
      </c>
      <c r="AY636" s="212" t="s">
        <v>128</v>
      </c>
    </row>
    <row r="637" s="199" customFormat="true" ht="13.5" hidden="false" customHeight="false" outlineLevel="0" collapsed="false">
      <c r="B637" s="200"/>
      <c r="D637" s="195" t="s">
        <v>141</v>
      </c>
      <c r="E637" s="209"/>
      <c r="F637" s="218" t="s">
        <v>852</v>
      </c>
      <c r="H637" s="219" t="n">
        <v>5</v>
      </c>
      <c r="I637" s="205"/>
      <c r="L637" s="200"/>
      <c r="M637" s="206"/>
      <c r="N637" s="207"/>
      <c r="O637" s="207"/>
      <c r="P637" s="207"/>
      <c r="Q637" s="207"/>
      <c r="R637" s="207"/>
      <c r="S637" s="207"/>
      <c r="T637" s="208"/>
      <c r="AT637" s="209" t="s">
        <v>141</v>
      </c>
      <c r="AU637" s="209" t="s">
        <v>85</v>
      </c>
      <c r="AV637" s="199" t="s">
        <v>85</v>
      </c>
      <c r="AW637" s="199" t="s">
        <v>40</v>
      </c>
      <c r="AX637" s="199" t="s">
        <v>76</v>
      </c>
      <c r="AY637" s="209" t="s">
        <v>128</v>
      </c>
    </row>
    <row r="638" s="199" customFormat="true" ht="13.5" hidden="false" customHeight="false" outlineLevel="0" collapsed="false">
      <c r="B638" s="200"/>
      <c r="D638" s="195" t="s">
        <v>141</v>
      </c>
      <c r="E638" s="209"/>
      <c r="F638" s="218" t="s">
        <v>853</v>
      </c>
      <c r="H638" s="219" t="n">
        <v>7</v>
      </c>
      <c r="I638" s="205"/>
      <c r="L638" s="200"/>
      <c r="M638" s="206"/>
      <c r="N638" s="207"/>
      <c r="O638" s="207"/>
      <c r="P638" s="207"/>
      <c r="Q638" s="207"/>
      <c r="R638" s="207"/>
      <c r="S638" s="207"/>
      <c r="T638" s="208"/>
      <c r="AT638" s="209" t="s">
        <v>141</v>
      </c>
      <c r="AU638" s="209" t="s">
        <v>85</v>
      </c>
      <c r="AV638" s="199" t="s">
        <v>85</v>
      </c>
      <c r="AW638" s="199" t="s">
        <v>40</v>
      </c>
      <c r="AX638" s="199" t="s">
        <v>76</v>
      </c>
      <c r="AY638" s="209" t="s">
        <v>128</v>
      </c>
    </row>
    <row r="639" s="220" customFormat="true" ht="13.5" hidden="false" customHeight="false" outlineLevel="0" collapsed="false">
      <c r="B639" s="221"/>
      <c r="D639" s="201" t="s">
        <v>141</v>
      </c>
      <c r="E639" s="222"/>
      <c r="F639" s="223" t="s">
        <v>169</v>
      </c>
      <c r="H639" s="224" t="n">
        <v>12</v>
      </c>
      <c r="I639" s="225"/>
      <c r="L639" s="221"/>
      <c r="M639" s="226"/>
      <c r="N639" s="227"/>
      <c r="O639" s="227"/>
      <c r="P639" s="227"/>
      <c r="Q639" s="227"/>
      <c r="R639" s="227"/>
      <c r="S639" s="227"/>
      <c r="T639" s="228"/>
      <c r="AT639" s="229" t="s">
        <v>141</v>
      </c>
      <c r="AU639" s="229" t="s">
        <v>85</v>
      </c>
      <c r="AV639" s="220" t="s">
        <v>135</v>
      </c>
      <c r="AW639" s="220" t="s">
        <v>40</v>
      </c>
      <c r="AX639" s="220" t="s">
        <v>24</v>
      </c>
      <c r="AY639" s="229" t="s">
        <v>128</v>
      </c>
    </row>
    <row r="640" s="29" customFormat="true" ht="22.5" hidden="false" customHeight="true" outlineLevel="0" collapsed="false">
      <c r="B640" s="182"/>
      <c r="C640" s="183" t="s">
        <v>854</v>
      </c>
      <c r="D640" s="183" t="s">
        <v>130</v>
      </c>
      <c r="E640" s="184" t="s">
        <v>855</v>
      </c>
      <c r="F640" s="185" t="s">
        <v>856</v>
      </c>
      <c r="G640" s="186" t="s">
        <v>483</v>
      </c>
      <c r="H640" s="187" t="n">
        <v>720</v>
      </c>
      <c r="I640" s="188"/>
      <c r="J640" s="189" t="n">
        <f aca="false">ROUND(I640*H640,2)</f>
        <v>0</v>
      </c>
      <c r="K640" s="185" t="s">
        <v>134</v>
      </c>
      <c r="L640" s="30"/>
      <c r="M640" s="190"/>
      <c r="N640" s="191" t="s">
        <v>47</v>
      </c>
      <c r="O640" s="31"/>
      <c r="P640" s="192" t="n">
        <f aca="false">O640*H640</f>
        <v>0</v>
      </c>
      <c r="Q640" s="192" t="n">
        <v>0</v>
      </c>
      <c r="R640" s="192" t="n">
        <f aca="false">Q640*H640</f>
        <v>0</v>
      </c>
      <c r="S640" s="192" t="n">
        <v>0</v>
      </c>
      <c r="T640" s="193" t="n">
        <f aca="false">S640*H640</f>
        <v>0</v>
      </c>
      <c r="AR640" s="10" t="s">
        <v>135</v>
      </c>
      <c r="AT640" s="10" t="s">
        <v>130</v>
      </c>
      <c r="AU640" s="10" t="s">
        <v>85</v>
      </c>
      <c r="AY640" s="10" t="s">
        <v>128</v>
      </c>
      <c r="BE640" s="194" t="n">
        <f aca="false">IF(N640="základní",J640,0)</f>
        <v>0</v>
      </c>
      <c r="BF640" s="194" t="n">
        <f aca="false">IF(N640="snížená",J640,0)</f>
        <v>0</v>
      </c>
      <c r="BG640" s="194" t="n">
        <f aca="false">IF(N640="zákl. přenesená",J640,0)</f>
        <v>0</v>
      </c>
      <c r="BH640" s="194" t="n">
        <f aca="false">IF(N640="sníž. přenesená",J640,0)</f>
        <v>0</v>
      </c>
      <c r="BI640" s="194" t="n">
        <f aca="false">IF(N640="nulová",J640,0)</f>
        <v>0</v>
      </c>
      <c r="BJ640" s="10" t="s">
        <v>24</v>
      </c>
      <c r="BK640" s="194" t="n">
        <f aca="false">ROUND(I640*H640,2)</f>
        <v>0</v>
      </c>
      <c r="BL640" s="10" t="s">
        <v>135</v>
      </c>
      <c r="BM640" s="10" t="s">
        <v>857</v>
      </c>
    </row>
    <row r="641" s="29" customFormat="true" ht="27" hidden="false" customHeight="false" outlineLevel="0" collapsed="false">
      <c r="B641" s="30"/>
      <c r="D641" s="195" t="s">
        <v>137</v>
      </c>
      <c r="F641" s="196" t="s">
        <v>858</v>
      </c>
      <c r="I641" s="153"/>
      <c r="L641" s="30"/>
      <c r="M641" s="197"/>
      <c r="N641" s="31"/>
      <c r="O641" s="31"/>
      <c r="P641" s="31"/>
      <c r="Q641" s="31"/>
      <c r="R641" s="31"/>
      <c r="S641" s="31"/>
      <c r="T641" s="70"/>
      <c r="AT641" s="10" t="s">
        <v>137</v>
      </c>
      <c r="AU641" s="10" t="s">
        <v>85</v>
      </c>
    </row>
    <row r="642" s="29" customFormat="true" ht="27" hidden="false" customHeight="false" outlineLevel="0" collapsed="false">
      <c r="B642" s="30"/>
      <c r="D642" s="195" t="s">
        <v>139</v>
      </c>
      <c r="F642" s="198" t="s">
        <v>851</v>
      </c>
      <c r="I642" s="153"/>
      <c r="L642" s="30"/>
      <c r="M642" s="197"/>
      <c r="N642" s="31"/>
      <c r="O642" s="31"/>
      <c r="P642" s="31"/>
      <c r="Q642" s="31"/>
      <c r="R642" s="31"/>
      <c r="S642" s="31"/>
      <c r="T642" s="70"/>
      <c r="AT642" s="10" t="s">
        <v>139</v>
      </c>
      <c r="AU642" s="10" t="s">
        <v>85</v>
      </c>
    </row>
    <row r="643" s="210" customFormat="true" ht="13.5" hidden="false" customHeight="false" outlineLevel="0" collapsed="false">
      <c r="B643" s="211"/>
      <c r="D643" s="195" t="s">
        <v>141</v>
      </c>
      <c r="E643" s="212"/>
      <c r="F643" s="213" t="s">
        <v>844</v>
      </c>
      <c r="H643" s="212"/>
      <c r="I643" s="214"/>
      <c r="L643" s="211"/>
      <c r="M643" s="215"/>
      <c r="N643" s="216"/>
      <c r="O643" s="216"/>
      <c r="P643" s="216"/>
      <c r="Q643" s="216"/>
      <c r="R643" s="216"/>
      <c r="S643" s="216"/>
      <c r="T643" s="217"/>
      <c r="AT643" s="212" t="s">
        <v>141</v>
      </c>
      <c r="AU643" s="212" t="s">
        <v>85</v>
      </c>
      <c r="AV643" s="210" t="s">
        <v>24</v>
      </c>
      <c r="AW643" s="210" t="s">
        <v>40</v>
      </c>
      <c r="AX643" s="210" t="s">
        <v>76</v>
      </c>
      <c r="AY643" s="212" t="s">
        <v>128</v>
      </c>
    </row>
    <row r="644" s="199" customFormat="true" ht="13.5" hidden="false" customHeight="false" outlineLevel="0" collapsed="false">
      <c r="B644" s="200"/>
      <c r="D644" s="201" t="s">
        <v>141</v>
      </c>
      <c r="E644" s="202"/>
      <c r="F644" s="203" t="s">
        <v>859</v>
      </c>
      <c r="H644" s="204" t="n">
        <v>720</v>
      </c>
      <c r="I644" s="205"/>
      <c r="L644" s="200"/>
      <c r="M644" s="206"/>
      <c r="N644" s="207"/>
      <c r="O644" s="207"/>
      <c r="P644" s="207"/>
      <c r="Q644" s="207"/>
      <c r="R644" s="207"/>
      <c r="S644" s="207"/>
      <c r="T644" s="208"/>
      <c r="AT644" s="209" t="s">
        <v>141</v>
      </c>
      <c r="AU644" s="209" t="s">
        <v>85</v>
      </c>
      <c r="AV644" s="199" t="s">
        <v>85</v>
      </c>
      <c r="AW644" s="199" t="s">
        <v>40</v>
      </c>
      <c r="AX644" s="199" t="s">
        <v>24</v>
      </c>
      <c r="AY644" s="209" t="s">
        <v>128</v>
      </c>
    </row>
    <row r="645" s="29" customFormat="true" ht="22.5" hidden="false" customHeight="true" outlineLevel="0" collapsed="false">
      <c r="B645" s="182"/>
      <c r="C645" s="183" t="s">
        <v>860</v>
      </c>
      <c r="D645" s="183" t="s">
        <v>130</v>
      </c>
      <c r="E645" s="184" t="s">
        <v>861</v>
      </c>
      <c r="F645" s="185" t="s">
        <v>862</v>
      </c>
      <c r="G645" s="186" t="s">
        <v>483</v>
      </c>
      <c r="H645" s="187" t="n">
        <v>1</v>
      </c>
      <c r="I645" s="188"/>
      <c r="J645" s="189" t="n">
        <f aca="false">ROUND(I645*H645,2)</f>
        <v>0</v>
      </c>
      <c r="K645" s="185" t="s">
        <v>134</v>
      </c>
      <c r="L645" s="30"/>
      <c r="M645" s="190"/>
      <c r="N645" s="191" t="s">
        <v>47</v>
      </c>
      <c r="O645" s="31"/>
      <c r="P645" s="192" t="n">
        <f aca="false">O645*H645</f>
        <v>0</v>
      </c>
      <c r="Q645" s="192" t="n">
        <v>0</v>
      </c>
      <c r="R645" s="192" t="n">
        <f aca="false">Q645*H645</f>
        <v>0</v>
      </c>
      <c r="S645" s="192" t="n">
        <v>0</v>
      </c>
      <c r="T645" s="193" t="n">
        <f aca="false">S645*H645</f>
        <v>0</v>
      </c>
      <c r="AR645" s="10" t="s">
        <v>135</v>
      </c>
      <c r="AT645" s="10" t="s">
        <v>130</v>
      </c>
      <c r="AU645" s="10" t="s">
        <v>85</v>
      </c>
      <c r="AY645" s="10" t="s">
        <v>128</v>
      </c>
      <c r="BE645" s="194" t="n">
        <f aca="false">IF(N645="základní",J645,0)</f>
        <v>0</v>
      </c>
      <c r="BF645" s="194" t="n">
        <f aca="false">IF(N645="snížená",J645,0)</f>
        <v>0</v>
      </c>
      <c r="BG645" s="194" t="n">
        <f aca="false">IF(N645="zákl. přenesená",J645,0)</f>
        <v>0</v>
      </c>
      <c r="BH645" s="194" t="n">
        <f aca="false">IF(N645="sníž. přenesená",J645,0)</f>
        <v>0</v>
      </c>
      <c r="BI645" s="194" t="n">
        <f aca="false">IF(N645="nulová",J645,0)</f>
        <v>0</v>
      </c>
      <c r="BJ645" s="10" t="s">
        <v>24</v>
      </c>
      <c r="BK645" s="194" t="n">
        <f aca="false">ROUND(I645*H645,2)</f>
        <v>0</v>
      </c>
      <c r="BL645" s="10" t="s">
        <v>135</v>
      </c>
      <c r="BM645" s="10" t="s">
        <v>863</v>
      </c>
    </row>
    <row r="646" s="29" customFormat="true" ht="27" hidden="false" customHeight="false" outlineLevel="0" collapsed="false">
      <c r="B646" s="30"/>
      <c r="D646" s="195" t="s">
        <v>137</v>
      </c>
      <c r="F646" s="196" t="s">
        <v>864</v>
      </c>
      <c r="I646" s="153"/>
      <c r="L646" s="30"/>
      <c r="M646" s="197"/>
      <c r="N646" s="31"/>
      <c r="O646" s="31"/>
      <c r="P646" s="31"/>
      <c r="Q646" s="31"/>
      <c r="R646" s="31"/>
      <c r="S646" s="31"/>
      <c r="T646" s="70"/>
      <c r="AT646" s="10" t="s">
        <v>137</v>
      </c>
      <c r="AU646" s="10" t="s">
        <v>85</v>
      </c>
    </row>
    <row r="647" s="29" customFormat="true" ht="27" hidden="false" customHeight="false" outlineLevel="0" collapsed="false">
      <c r="B647" s="30"/>
      <c r="D647" s="195" t="s">
        <v>139</v>
      </c>
      <c r="F647" s="198" t="s">
        <v>851</v>
      </c>
      <c r="I647" s="153"/>
      <c r="L647" s="30"/>
      <c r="M647" s="197"/>
      <c r="N647" s="31"/>
      <c r="O647" s="31"/>
      <c r="P647" s="31"/>
      <c r="Q647" s="31"/>
      <c r="R647" s="31"/>
      <c r="S647" s="31"/>
      <c r="T647" s="70"/>
      <c r="AT647" s="10" t="s">
        <v>139</v>
      </c>
      <c r="AU647" s="10" t="s">
        <v>85</v>
      </c>
    </row>
    <row r="648" s="210" customFormat="true" ht="13.5" hidden="false" customHeight="false" outlineLevel="0" collapsed="false">
      <c r="B648" s="211"/>
      <c r="D648" s="195" t="s">
        <v>141</v>
      </c>
      <c r="E648" s="212"/>
      <c r="F648" s="213" t="s">
        <v>832</v>
      </c>
      <c r="H648" s="212"/>
      <c r="I648" s="214"/>
      <c r="L648" s="211"/>
      <c r="M648" s="215"/>
      <c r="N648" s="216"/>
      <c r="O648" s="216"/>
      <c r="P648" s="216"/>
      <c r="Q648" s="216"/>
      <c r="R648" s="216"/>
      <c r="S648" s="216"/>
      <c r="T648" s="217"/>
      <c r="AT648" s="212" t="s">
        <v>141</v>
      </c>
      <c r="AU648" s="212" t="s">
        <v>85</v>
      </c>
      <c r="AV648" s="210" t="s">
        <v>24</v>
      </c>
      <c r="AW648" s="210" t="s">
        <v>40</v>
      </c>
      <c r="AX648" s="210" t="s">
        <v>76</v>
      </c>
      <c r="AY648" s="212" t="s">
        <v>128</v>
      </c>
    </row>
    <row r="649" s="199" customFormat="true" ht="13.5" hidden="false" customHeight="false" outlineLevel="0" collapsed="false">
      <c r="B649" s="200"/>
      <c r="D649" s="201" t="s">
        <v>141</v>
      </c>
      <c r="E649" s="202"/>
      <c r="F649" s="203" t="s">
        <v>865</v>
      </c>
      <c r="H649" s="204" t="n">
        <v>1</v>
      </c>
      <c r="I649" s="205"/>
      <c r="L649" s="200"/>
      <c r="M649" s="206"/>
      <c r="N649" s="207"/>
      <c r="O649" s="207"/>
      <c r="P649" s="207"/>
      <c r="Q649" s="207"/>
      <c r="R649" s="207"/>
      <c r="S649" s="207"/>
      <c r="T649" s="208"/>
      <c r="AT649" s="209" t="s">
        <v>141</v>
      </c>
      <c r="AU649" s="209" t="s">
        <v>85</v>
      </c>
      <c r="AV649" s="199" t="s">
        <v>85</v>
      </c>
      <c r="AW649" s="199" t="s">
        <v>40</v>
      </c>
      <c r="AX649" s="199" t="s">
        <v>24</v>
      </c>
      <c r="AY649" s="209" t="s">
        <v>128</v>
      </c>
    </row>
    <row r="650" s="29" customFormat="true" ht="31.5" hidden="false" customHeight="true" outlineLevel="0" collapsed="false">
      <c r="B650" s="182"/>
      <c r="C650" s="183" t="s">
        <v>866</v>
      </c>
      <c r="D650" s="183" t="s">
        <v>130</v>
      </c>
      <c r="E650" s="184" t="s">
        <v>867</v>
      </c>
      <c r="F650" s="185" t="s">
        <v>868</v>
      </c>
      <c r="G650" s="186" t="s">
        <v>483</v>
      </c>
      <c r="H650" s="187" t="n">
        <v>60</v>
      </c>
      <c r="I650" s="188"/>
      <c r="J650" s="189" t="n">
        <f aca="false">ROUND(I650*H650,2)</f>
        <v>0</v>
      </c>
      <c r="K650" s="185" t="s">
        <v>134</v>
      </c>
      <c r="L650" s="30"/>
      <c r="M650" s="190"/>
      <c r="N650" s="191" t="s">
        <v>47</v>
      </c>
      <c r="O650" s="31"/>
      <c r="P650" s="192" t="n">
        <f aca="false">O650*H650</f>
        <v>0</v>
      </c>
      <c r="Q650" s="192" t="n">
        <v>0</v>
      </c>
      <c r="R650" s="192" t="n">
        <f aca="false">Q650*H650</f>
        <v>0</v>
      </c>
      <c r="S650" s="192" t="n">
        <v>0</v>
      </c>
      <c r="T650" s="193" t="n">
        <f aca="false">S650*H650</f>
        <v>0</v>
      </c>
      <c r="AR650" s="10" t="s">
        <v>135</v>
      </c>
      <c r="AT650" s="10" t="s">
        <v>130</v>
      </c>
      <c r="AU650" s="10" t="s">
        <v>85</v>
      </c>
      <c r="AY650" s="10" t="s">
        <v>128</v>
      </c>
      <c r="BE650" s="194" t="n">
        <f aca="false">IF(N650="základní",J650,0)</f>
        <v>0</v>
      </c>
      <c r="BF650" s="194" t="n">
        <f aca="false">IF(N650="snížená",J650,0)</f>
        <v>0</v>
      </c>
      <c r="BG650" s="194" t="n">
        <f aca="false">IF(N650="zákl. přenesená",J650,0)</f>
        <v>0</v>
      </c>
      <c r="BH650" s="194" t="n">
        <f aca="false">IF(N650="sníž. přenesená",J650,0)</f>
        <v>0</v>
      </c>
      <c r="BI650" s="194" t="n">
        <f aca="false">IF(N650="nulová",J650,0)</f>
        <v>0</v>
      </c>
      <c r="BJ650" s="10" t="s">
        <v>24</v>
      </c>
      <c r="BK650" s="194" t="n">
        <f aca="false">ROUND(I650*H650,2)</f>
        <v>0</v>
      </c>
      <c r="BL650" s="10" t="s">
        <v>135</v>
      </c>
      <c r="BM650" s="10" t="s">
        <v>869</v>
      </c>
    </row>
    <row r="651" s="29" customFormat="true" ht="27" hidden="false" customHeight="false" outlineLevel="0" collapsed="false">
      <c r="B651" s="30"/>
      <c r="D651" s="195" t="s">
        <v>137</v>
      </c>
      <c r="F651" s="196" t="s">
        <v>870</v>
      </c>
      <c r="I651" s="153"/>
      <c r="L651" s="30"/>
      <c r="M651" s="197"/>
      <c r="N651" s="31"/>
      <c r="O651" s="31"/>
      <c r="P651" s="31"/>
      <c r="Q651" s="31"/>
      <c r="R651" s="31"/>
      <c r="S651" s="31"/>
      <c r="T651" s="70"/>
      <c r="AT651" s="10" t="s">
        <v>137</v>
      </c>
      <c r="AU651" s="10" t="s">
        <v>85</v>
      </c>
    </row>
    <row r="652" s="29" customFormat="true" ht="27" hidden="false" customHeight="false" outlineLevel="0" collapsed="false">
      <c r="B652" s="30"/>
      <c r="D652" s="195" t="s">
        <v>139</v>
      </c>
      <c r="F652" s="198" t="s">
        <v>851</v>
      </c>
      <c r="I652" s="153"/>
      <c r="L652" s="30"/>
      <c r="M652" s="197"/>
      <c r="N652" s="31"/>
      <c r="O652" s="31"/>
      <c r="P652" s="31"/>
      <c r="Q652" s="31"/>
      <c r="R652" s="31"/>
      <c r="S652" s="31"/>
      <c r="T652" s="70"/>
      <c r="AT652" s="10" t="s">
        <v>139</v>
      </c>
      <c r="AU652" s="10" t="s">
        <v>85</v>
      </c>
    </row>
    <row r="653" s="210" customFormat="true" ht="13.5" hidden="false" customHeight="false" outlineLevel="0" collapsed="false">
      <c r="B653" s="211"/>
      <c r="D653" s="195" t="s">
        <v>141</v>
      </c>
      <c r="E653" s="212"/>
      <c r="F653" s="213" t="s">
        <v>844</v>
      </c>
      <c r="H653" s="212"/>
      <c r="I653" s="214"/>
      <c r="L653" s="211"/>
      <c r="M653" s="215"/>
      <c r="N653" s="216"/>
      <c r="O653" s="216"/>
      <c r="P653" s="216"/>
      <c r="Q653" s="216"/>
      <c r="R653" s="216"/>
      <c r="S653" s="216"/>
      <c r="T653" s="217"/>
      <c r="AT653" s="212" t="s">
        <v>141</v>
      </c>
      <c r="AU653" s="212" t="s">
        <v>85</v>
      </c>
      <c r="AV653" s="210" t="s">
        <v>24</v>
      </c>
      <c r="AW653" s="210" t="s">
        <v>40</v>
      </c>
      <c r="AX653" s="210" t="s">
        <v>76</v>
      </c>
      <c r="AY653" s="212" t="s">
        <v>128</v>
      </c>
    </row>
    <row r="654" s="199" customFormat="true" ht="13.5" hidden="false" customHeight="false" outlineLevel="0" collapsed="false">
      <c r="B654" s="200"/>
      <c r="D654" s="201" t="s">
        <v>141</v>
      </c>
      <c r="E654" s="202"/>
      <c r="F654" s="203" t="s">
        <v>871</v>
      </c>
      <c r="H654" s="204" t="n">
        <v>60</v>
      </c>
      <c r="I654" s="205"/>
      <c r="L654" s="200"/>
      <c r="M654" s="206"/>
      <c r="N654" s="207"/>
      <c r="O654" s="207"/>
      <c r="P654" s="207"/>
      <c r="Q654" s="207"/>
      <c r="R654" s="207"/>
      <c r="S654" s="207"/>
      <c r="T654" s="208"/>
      <c r="AT654" s="209" t="s">
        <v>141</v>
      </c>
      <c r="AU654" s="209" t="s">
        <v>85</v>
      </c>
      <c r="AV654" s="199" t="s">
        <v>85</v>
      </c>
      <c r="AW654" s="199" t="s">
        <v>40</v>
      </c>
      <c r="AX654" s="199" t="s">
        <v>24</v>
      </c>
      <c r="AY654" s="209" t="s">
        <v>128</v>
      </c>
    </row>
    <row r="655" s="29" customFormat="true" ht="22.5" hidden="false" customHeight="true" outlineLevel="0" collapsed="false">
      <c r="B655" s="182"/>
      <c r="C655" s="183" t="s">
        <v>872</v>
      </c>
      <c r="D655" s="183" t="s">
        <v>130</v>
      </c>
      <c r="E655" s="184" t="s">
        <v>873</v>
      </c>
      <c r="F655" s="185" t="s">
        <v>874</v>
      </c>
      <c r="G655" s="186" t="s">
        <v>483</v>
      </c>
      <c r="H655" s="187" t="n">
        <v>9</v>
      </c>
      <c r="I655" s="188"/>
      <c r="J655" s="189" t="n">
        <f aca="false">ROUND(I655*H655,2)</f>
        <v>0</v>
      </c>
      <c r="K655" s="185" t="s">
        <v>134</v>
      </c>
      <c r="L655" s="30"/>
      <c r="M655" s="190"/>
      <c r="N655" s="191" t="s">
        <v>47</v>
      </c>
      <c r="O655" s="31"/>
      <c r="P655" s="192" t="n">
        <f aca="false">O655*H655</f>
        <v>0</v>
      </c>
      <c r="Q655" s="192" t="n">
        <v>0.0007</v>
      </c>
      <c r="R655" s="192" t="n">
        <f aca="false">Q655*H655</f>
        <v>0.0063</v>
      </c>
      <c r="S655" s="192" t="n">
        <v>0</v>
      </c>
      <c r="T655" s="193" t="n">
        <f aca="false">S655*H655</f>
        <v>0</v>
      </c>
      <c r="AR655" s="10" t="s">
        <v>135</v>
      </c>
      <c r="AT655" s="10" t="s">
        <v>130</v>
      </c>
      <c r="AU655" s="10" t="s">
        <v>85</v>
      </c>
      <c r="AY655" s="10" t="s">
        <v>128</v>
      </c>
      <c r="BE655" s="194" t="n">
        <f aca="false">IF(N655="základní",J655,0)</f>
        <v>0</v>
      </c>
      <c r="BF655" s="194" t="n">
        <f aca="false">IF(N655="snížená",J655,0)</f>
        <v>0</v>
      </c>
      <c r="BG655" s="194" t="n">
        <f aca="false">IF(N655="zákl. přenesená",J655,0)</f>
        <v>0</v>
      </c>
      <c r="BH655" s="194" t="n">
        <f aca="false">IF(N655="sníž. přenesená",J655,0)</f>
        <v>0</v>
      </c>
      <c r="BI655" s="194" t="n">
        <f aca="false">IF(N655="nulová",J655,0)</f>
        <v>0</v>
      </c>
      <c r="BJ655" s="10" t="s">
        <v>24</v>
      </c>
      <c r="BK655" s="194" t="n">
        <f aca="false">ROUND(I655*H655,2)</f>
        <v>0</v>
      </c>
      <c r="BL655" s="10" t="s">
        <v>135</v>
      </c>
      <c r="BM655" s="10" t="s">
        <v>875</v>
      </c>
    </row>
    <row r="656" s="29" customFormat="true" ht="13.5" hidden="false" customHeight="false" outlineLevel="0" collapsed="false">
      <c r="B656" s="30"/>
      <c r="D656" s="195" t="s">
        <v>137</v>
      </c>
      <c r="F656" s="196" t="s">
        <v>876</v>
      </c>
      <c r="I656" s="153"/>
      <c r="L656" s="30"/>
      <c r="M656" s="197"/>
      <c r="N656" s="31"/>
      <c r="O656" s="31"/>
      <c r="P656" s="31"/>
      <c r="Q656" s="31"/>
      <c r="R656" s="31"/>
      <c r="S656" s="31"/>
      <c r="T656" s="70"/>
      <c r="AT656" s="10" t="s">
        <v>137</v>
      </c>
      <c r="AU656" s="10" t="s">
        <v>85</v>
      </c>
    </row>
    <row r="657" s="29" customFormat="true" ht="148.5" hidden="false" customHeight="false" outlineLevel="0" collapsed="false">
      <c r="B657" s="30"/>
      <c r="D657" s="195" t="s">
        <v>139</v>
      </c>
      <c r="F657" s="198" t="s">
        <v>877</v>
      </c>
      <c r="I657" s="153"/>
      <c r="L657" s="30"/>
      <c r="M657" s="197"/>
      <c r="N657" s="31"/>
      <c r="O657" s="31"/>
      <c r="P657" s="31"/>
      <c r="Q657" s="31"/>
      <c r="R657" s="31"/>
      <c r="S657" s="31"/>
      <c r="T657" s="70"/>
      <c r="AT657" s="10" t="s">
        <v>139</v>
      </c>
      <c r="AU657" s="10" t="s">
        <v>85</v>
      </c>
    </row>
    <row r="658" s="210" customFormat="true" ht="13.5" hidden="false" customHeight="false" outlineLevel="0" collapsed="false">
      <c r="B658" s="211"/>
      <c r="D658" s="195" t="s">
        <v>141</v>
      </c>
      <c r="E658" s="212"/>
      <c r="F658" s="213" t="s">
        <v>878</v>
      </c>
      <c r="H658" s="212"/>
      <c r="I658" s="214"/>
      <c r="L658" s="211"/>
      <c r="M658" s="215"/>
      <c r="N658" s="216"/>
      <c r="O658" s="216"/>
      <c r="P658" s="216"/>
      <c r="Q658" s="216"/>
      <c r="R658" s="216"/>
      <c r="S658" s="216"/>
      <c r="T658" s="217"/>
      <c r="AT658" s="212" t="s">
        <v>141</v>
      </c>
      <c r="AU658" s="212" t="s">
        <v>85</v>
      </c>
      <c r="AV658" s="210" t="s">
        <v>24</v>
      </c>
      <c r="AW658" s="210" t="s">
        <v>40</v>
      </c>
      <c r="AX658" s="210" t="s">
        <v>76</v>
      </c>
      <c r="AY658" s="212" t="s">
        <v>128</v>
      </c>
    </row>
    <row r="659" s="210" customFormat="true" ht="13.5" hidden="false" customHeight="false" outlineLevel="0" collapsed="false">
      <c r="B659" s="211"/>
      <c r="D659" s="195" t="s">
        <v>141</v>
      </c>
      <c r="E659" s="212"/>
      <c r="F659" s="213" t="s">
        <v>879</v>
      </c>
      <c r="H659" s="212"/>
      <c r="I659" s="214"/>
      <c r="L659" s="211"/>
      <c r="M659" s="215"/>
      <c r="N659" s="216"/>
      <c r="O659" s="216"/>
      <c r="P659" s="216"/>
      <c r="Q659" s="216"/>
      <c r="R659" s="216"/>
      <c r="S659" s="216"/>
      <c r="T659" s="217"/>
      <c r="AT659" s="212" t="s">
        <v>141</v>
      </c>
      <c r="AU659" s="212" t="s">
        <v>85</v>
      </c>
      <c r="AV659" s="210" t="s">
        <v>24</v>
      </c>
      <c r="AW659" s="210" t="s">
        <v>40</v>
      </c>
      <c r="AX659" s="210" t="s">
        <v>76</v>
      </c>
      <c r="AY659" s="212" t="s">
        <v>128</v>
      </c>
    </row>
    <row r="660" s="199" customFormat="true" ht="13.5" hidden="false" customHeight="false" outlineLevel="0" collapsed="false">
      <c r="B660" s="200"/>
      <c r="D660" s="195" t="s">
        <v>141</v>
      </c>
      <c r="E660" s="209"/>
      <c r="F660" s="218" t="s">
        <v>880</v>
      </c>
      <c r="H660" s="219" t="n">
        <v>2</v>
      </c>
      <c r="I660" s="205"/>
      <c r="L660" s="200"/>
      <c r="M660" s="206"/>
      <c r="N660" s="207"/>
      <c r="O660" s="207"/>
      <c r="P660" s="207"/>
      <c r="Q660" s="207"/>
      <c r="R660" s="207"/>
      <c r="S660" s="207"/>
      <c r="T660" s="208"/>
      <c r="AT660" s="209" t="s">
        <v>141</v>
      </c>
      <c r="AU660" s="209" t="s">
        <v>85</v>
      </c>
      <c r="AV660" s="199" t="s">
        <v>85</v>
      </c>
      <c r="AW660" s="199" t="s">
        <v>40</v>
      </c>
      <c r="AX660" s="199" t="s">
        <v>76</v>
      </c>
      <c r="AY660" s="209" t="s">
        <v>128</v>
      </c>
    </row>
    <row r="661" s="199" customFormat="true" ht="13.5" hidden="false" customHeight="false" outlineLevel="0" collapsed="false">
      <c r="B661" s="200"/>
      <c r="D661" s="195" t="s">
        <v>141</v>
      </c>
      <c r="E661" s="209"/>
      <c r="F661" s="218" t="s">
        <v>881</v>
      </c>
      <c r="H661" s="219" t="n">
        <v>1</v>
      </c>
      <c r="I661" s="205"/>
      <c r="L661" s="200"/>
      <c r="M661" s="206"/>
      <c r="N661" s="207"/>
      <c r="O661" s="207"/>
      <c r="P661" s="207"/>
      <c r="Q661" s="207"/>
      <c r="R661" s="207"/>
      <c r="S661" s="207"/>
      <c r="T661" s="208"/>
      <c r="AT661" s="209" t="s">
        <v>141</v>
      </c>
      <c r="AU661" s="209" t="s">
        <v>85</v>
      </c>
      <c r="AV661" s="199" t="s">
        <v>85</v>
      </c>
      <c r="AW661" s="199" t="s">
        <v>40</v>
      </c>
      <c r="AX661" s="199" t="s">
        <v>76</v>
      </c>
      <c r="AY661" s="209" t="s">
        <v>128</v>
      </c>
    </row>
    <row r="662" s="199" customFormat="true" ht="13.5" hidden="false" customHeight="false" outlineLevel="0" collapsed="false">
      <c r="B662" s="200"/>
      <c r="D662" s="195" t="s">
        <v>141</v>
      </c>
      <c r="E662" s="209"/>
      <c r="F662" s="218"/>
      <c r="H662" s="219" t="n">
        <v>0</v>
      </c>
      <c r="I662" s="205"/>
      <c r="L662" s="200"/>
      <c r="M662" s="206"/>
      <c r="N662" s="207"/>
      <c r="O662" s="207"/>
      <c r="P662" s="207"/>
      <c r="Q662" s="207"/>
      <c r="R662" s="207"/>
      <c r="S662" s="207"/>
      <c r="T662" s="208"/>
      <c r="AT662" s="209" t="s">
        <v>141</v>
      </c>
      <c r="AU662" s="209" t="s">
        <v>85</v>
      </c>
      <c r="AV662" s="199" t="s">
        <v>85</v>
      </c>
      <c r="AW662" s="199" t="s">
        <v>40</v>
      </c>
      <c r="AX662" s="199" t="s">
        <v>76</v>
      </c>
      <c r="AY662" s="209" t="s">
        <v>128</v>
      </c>
    </row>
    <row r="663" s="210" customFormat="true" ht="13.5" hidden="false" customHeight="false" outlineLevel="0" collapsed="false">
      <c r="B663" s="211"/>
      <c r="D663" s="195" t="s">
        <v>141</v>
      </c>
      <c r="E663" s="212"/>
      <c r="F663" s="213" t="s">
        <v>882</v>
      </c>
      <c r="H663" s="212"/>
      <c r="I663" s="214"/>
      <c r="L663" s="211"/>
      <c r="M663" s="215"/>
      <c r="N663" s="216"/>
      <c r="O663" s="216"/>
      <c r="P663" s="216"/>
      <c r="Q663" s="216"/>
      <c r="R663" s="216"/>
      <c r="S663" s="216"/>
      <c r="T663" s="217"/>
      <c r="AT663" s="212" t="s">
        <v>141</v>
      </c>
      <c r="AU663" s="212" t="s">
        <v>85</v>
      </c>
      <c r="AV663" s="210" t="s">
        <v>24</v>
      </c>
      <c r="AW663" s="210" t="s">
        <v>40</v>
      </c>
      <c r="AX663" s="210" t="s">
        <v>76</v>
      </c>
      <c r="AY663" s="212" t="s">
        <v>128</v>
      </c>
    </row>
    <row r="664" s="199" customFormat="true" ht="13.5" hidden="false" customHeight="false" outlineLevel="0" collapsed="false">
      <c r="B664" s="200"/>
      <c r="D664" s="195" t="s">
        <v>141</v>
      </c>
      <c r="E664" s="209"/>
      <c r="F664" s="218" t="s">
        <v>883</v>
      </c>
      <c r="H664" s="219" t="n">
        <v>1</v>
      </c>
      <c r="I664" s="205"/>
      <c r="L664" s="200"/>
      <c r="M664" s="206"/>
      <c r="N664" s="207"/>
      <c r="O664" s="207"/>
      <c r="P664" s="207"/>
      <c r="Q664" s="207"/>
      <c r="R664" s="207"/>
      <c r="S664" s="207"/>
      <c r="T664" s="208"/>
      <c r="AT664" s="209" t="s">
        <v>141</v>
      </c>
      <c r="AU664" s="209" t="s">
        <v>85</v>
      </c>
      <c r="AV664" s="199" t="s">
        <v>85</v>
      </c>
      <c r="AW664" s="199" t="s">
        <v>40</v>
      </c>
      <c r="AX664" s="199" t="s">
        <v>76</v>
      </c>
      <c r="AY664" s="209" t="s">
        <v>128</v>
      </c>
    </row>
    <row r="665" s="199" customFormat="true" ht="13.5" hidden="false" customHeight="false" outlineLevel="0" collapsed="false">
      <c r="B665" s="200"/>
      <c r="D665" s="195" t="s">
        <v>141</v>
      </c>
      <c r="E665" s="209"/>
      <c r="F665" s="218" t="s">
        <v>884</v>
      </c>
      <c r="H665" s="219" t="n">
        <v>1</v>
      </c>
      <c r="I665" s="205"/>
      <c r="L665" s="200"/>
      <c r="M665" s="206"/>
      <c r="N665" s="207"/>
      <c r="O665" s="207"/>
      <c r="P665" s="207"/>
      <c r="Q665" s="207"/>
      <c r="R665" s="207"/>
      <c r="S665" s="207"/>
      <c r="T665" s="208"/>
      <c r="AT665" s="209" t="s">
        <v>141</v>
      </c>
      <c r="AU665" s="209" t="s">
        <v>85</v>
      </c>
      <c r="AV665" s="199" t="s">
        <v>85</v>
      </c>
      <c r="AW665" s="199" t="s">
        <v>40</v>
      </c>
      <c r="AX665" s="199" t="s">
        <v>76</v>
      </c>
      <c r="AY665" s="209" t="s">
        <v>128</v>
      </c>
    </row>
    <row r="666" s="199" customFormat="true" ht="13.5" hidden="false" customHeight="false" outlineLevel="0" collapsed="false">
      <c r="B666" s="200"/>
      <c r="D666" s="195" t="s">
        <v>141</v>
      </c>
      <c r="E666" s="209"/>
      <c r="F666" s="218" t="s">
        <v>885</v>
      </c>
      <c r="H666" s="219" t="n">
        <v>2</v>
      </c>
      <c r="I666" s="205"/>
      <c r="L666" s="200"/>
      <c r="M666" s="206"/>
      <c r="N666" s="207"/>
      <c r="O666" s="207"/>
      <c r="P666" s="207"/>
      <c r="Q666" s="207"/>
      <c r="R666" s="207"/>
      <c r="S666" s="207"/>
      <c r="T666" s="208"/>
      <c r="AT666" s="209" t="s">
        <v>141</v>
      </c>
      <c r="AU666" s="209" t="s">
        <v>85</v>
      </c>
      <c r="AV666" s="199" t="s">
        <v>85</v>
      </c>
      <c r="AW666" s="199" t="s">
        <v>40</v>
      </c>
      <c r="AX666" s="199" t="s">
        <v>76</v>
      </c>
      <c r="AY666" s="209" t="s">
        <v>128</v>
      </c>
    </row>
    <row r="667" s="199" customFormat="true" ht="13.5" hidden="false" customHeight="false" outlineLevel="0" collapsed="false">
      <c r="B667" s="200"/>
      <c r="D667" s="195" t="s">
        <v>141</v>
      </c>
      <c r="E667" s="209"/>
      <c r="F667" s="218" t="s">
        <v>886</v>
      </c>
      <c r="H667" s="219" t="n">
        <v>1</v>
      </c>
      <c r="I667" s="205"/>
      <c r="L667" s="200"/>
      <c r="M667" s="206"/>
      <c r="N667" s="207"/>
      <c r="O667" s="207"/>
      <c r="P667" s="207"/>
      <c r="Q667" s="207"/>
      <c r="R667" s="207"/>
      <c r="S667" s="207"/>
      <c r="T667" s="208"/>
      <c r="AT667" s="209" t="s">
        <v>141</v>
      </c>
      <c r="AU667" s="209" t="s">
        <v>85</v>
      </c>
      <c r="AV667" s="199" t="s">
        <v>85</v>
      </c>
      <c r="AW667" s="199" t="s">
        <v>40</v>
      </c>
      <c r="AX667" s="199" t="s">
        <v>76</v>
      </c>
      <c r="AY667" s="209" t="s">
        <v>128</v>
      </c>
    </row>
    <row r="668" s="199" customFormat="true" ht="13.5" hidden="false" customHeight="false" outlineLevel="0" collapsed="false">
      <c r="B668" s="200"/>
      <c r="D668" s="195" t="s">
        <v>141</v>
      </c>
      <c r="E668" s="209"/>
      <c r="F668" s="218" t="s">
        <v>887</v>
      </c>
      <c r="H668" s="219" t="n">
        <v>1</v>
      </c>
      <c r="I668" s="205"/>
      <c r="L668" s="200"/>
      <c r="M668" s="206"/>
      <c r="N668" s="207"/>
      <c r="O668" s="207"/>
      <c r="P668" s="207"/>
      <c r="Q668" s="207"/>
      <c r="R668" s="207"/>
      <c r="S668" s="207"/>
      <c r="T668" s="208"/>
      <c r="AT668" s="209" t="s">
        <v>141</v>
      </c>
      <c r="AU668" s="209" t="s">
        <v>85</v>
      </c>
      <c r="AV668" s="199" t="s">
        <v>85</v>
      </c>
      <c r="AW668" s="199" t="s">
        <v>40</v>
      </c>
      <c r="AX668" s="199" t="s">
        <v>76</v>
      </c>
      <c r="AY668" s="209" t="s">
        <v>128</v>
      </c>
    </row>
    <row r="669" s="220" customFormat="true" ht="13.5" hidden="false" customHeight="false" outlineLevel="0" collapsed="false">
      <c r="B669" s="221"/>
      <c r="D669" s="201" t="s">
        <v>141</v>
      </c>
      <c r="E669" s="222"/>
      <c r="F669" s="223" t="s">
        <v>169</v>
      </c>
      <c r="H669" s="224" t="n">
        <v>9</v>
      </c>
      <c r="I669" s="225"/>
      <c r="L669" s="221"/>
      <c r="M669" s="226"/>
      <c r="N669" s="227"/>
      <c r="O669" s="227"/>
      <c r="P669" s="227"/>
      <c r="Q669" s="227"/>
      <c r="R669" s="227"/>
      <c r="S669" s="227"/>
      <c r="T669" s="228"/>
      <c r="AT669" s="229" t="s">
        <v>141</v>
      </c>
      <c r="AU669" s="229" t="s">
        <v>85</v>
      </c>
      <c r="AV669" s="220" t="s">
        <v>135</v>
      </c>
      <c r="AW669" s="220" t="s">
        <v>40</v>
      </c>
      <c r="AX669" s="220" t="s">
        <v>24</v>
      </c>
      <c r="AY669" s="229" t="s">
        <v>128</v>
      </c>
    </row>
    <row r="670" s="29" customFormat="true" ht="22.5" hidden="false" customHeight="true" outlineLevel="0" collapsed="false">
      <c r="B670" s="182"/>
      <c r="C670" s="235" t="s">
        <v>888</v>
      </c>
      <c r="D670" s="235" t="s">
        <v>386</v>
      </c>
      <c r="E670" s="236" t="s">
        <v>889</v>
      </c>
      <c r="F670" s="237" t="s">
        <v>890</v>
      </c>
      <c r="G670" s="238" t="s">
        <v>483</v>
      </c>
      <c r="H670" s="239" t="n">
        <v>1</v>
      </c>
      <c r="I670" s="240"/>
      <c r="J670" s="241" t="n">
        <f aca="false">ROUND(I670*H670,2)</f>
        <v>0</v>
      </c>
      <c r="K670" s="237" t="s">
        <v>134</v>
      </c>
      <c r="L670" s="242"/>
      <c r="M670" s="243"/>
      <c r="N670" s="244" t="s">
        <v>47</v>
      </c>
      <c r="O670" s="31"/>
      <c r="P670" s="192" t="n">
        <f aca="false">O670*H670</f>
        <v>0</v>
      </c>
      <c r="Q670" s="192" t="n">
        <v>0.002</v>
      </c>
      <c r="R670" s="192" t="n">
        <f aca="false">Q670*H670</f>
        <v>0.002</v>
      </c>
      <c r="S670" s="192" t="n">
        <v>0</v>
      </c>
      <c r="T670" s="193" t="n">
        <f aca="false">S670*H670</f>
        <v>0</v>
      </c>
      <c r="AR670" s="10" t="s">
        <v>180</v>
      </c>
      <c r="AT670" s="10" t="s">
        <v>386</v>
      </c>
      <c r="AU670" s="10" t="s">
        <v>85</v>
      </c>
      <c r="AY670" s="10" t="s">
        <v>128</v>
      </c>
      <c r="BE670" s="194" t="n">
        <f aca="false">IF(N670="základní",J670,0)</f>
        <v>0</v>
      </c>
      <c r="BF670" s="194" t="n">
        <f aca="false">IF(N670="snížená",J670,0)</f>
        <v>0</v>
      </c>
      <c r="BG670" s="194" t="n">
        <f aca="false">IF(N670="zákl. přenesená",J670,0)</f>
        <v>0</v>
      </c>
      <c r="BH670" s="194" t="n">
        <f aca="false">IF(N670="sníž. přenesená",J670,0)</f>
        <v>0</v>
      </c>
      <c r="BI670" s="194" t="n">
        <f aca="false">IF(N670="nulová",J670,0)</f>
        <v>0</v>
      </c>
      <c r="BJ670" s="10" t="s">
        <v>24</v>
      </c>
      <c r="BK670" s="194" t="n">
        <f aca="false">ROUND(I670*H670,2)</f>
        <v>0</v>
      </c>
      <c r="BL670" s="10" t="s">
        <v>135</v>
      </c>
      <c r="BM670" s="10" t="s">
        <v>891</v>
      </c>
    </row>
    <row r="671" s="29" customFormat="true" ht="40.5" hidden="false" customHeight="false" outlineLevel="0" collapsed="false">
      <c r="B671" s="30"/>
      <c r="D671" s="195" t="s">
        <v>137</v>
      </c>
      <c r="F671" s="196" t="s">
        <v>892</v>
      </c>
      <c r="I671" s="153"/>
      <c r="L671" s="30"/>
      <c r="M671" s="197"/>
      <c r="N671" s="31"/>
      <c r="O671" s="31"/>
      <c r="P671" s="31"/>
      <c r="Q671" s="31"/>
      <c r="R671" s="31"/>
      <c r="S671" s="31"/>
      <c r="T671" s="70"/>
      <c r="AT671" s="10" t="s">
        <v>137</v>
      </c>
      <c r="AU671" s="10" t="s">
        <v>85</v>
      </c>
    </row>
    <row r="672" s="210" customFormat="true" ht="13.5" hidden="false" customHeight="false" outlineLevel="0" collapsed="false">
      <c r="B672" s="211"/>
      <c r="D672" s="195" t="s">
        <v>141</v>
      </c>
      <c r="E672" s="212"/>
      <c r="F672" s="213" t="s">
        <v>893</v>
      </c>
      <c r="H672" s="212"/>
      <c r="I672" s="214"/>
      <c r="L672" s="211"/>
      <c r="M672" s="215"/>
      <c r="N672" s="216"/>
      <c r="O672" s="216"/>
      <c r="P672" s="216"/>
      <c r="Q672" s="216"/>
      <c r="R672" s="216"/>
      <c r="S672" s="216"/>
      <c r="T672" s="217"/>
      <c r="AT672" s="212" t="s">
        <v>141</v>
      </c>
      <c r="AU672" s="212" t="s">
        <v>85</v>
      </c>
      <c r="AV672" s="210" t="s">
        <v>24</v>
      </c>
      <c r="AW672" s="210" t="s">
        <v>40</v>
      </c>
      <c r="AX672" s="210" t="s">
        <v>76</v>
      </c>
      <c r="AY672" s="212" t="s">
        <v>128</v>
      </c>
    </row>
    <row r="673" s="199" customFormat="true" ht="13.5" hidden="false" customHeight="false" outlineLevel="0" collapsed="false">
      <c r="B673" s="200"/>
      <c r="D673" s="201" t="s">
        <v>141</v>
      </c>
      <c r="E673" s="202"/>
      <c r="F673" s="203" t="s">
        <v>883</v>
      </c>
      <c r="H673" s="204" t="n">
        <v>1</v>
      </c>
      <c r="I673" s="205"/>
      <c r="L673" s="200"/>
      <c r="M673" s="206"/>
      <c r="N673" s="207"/>
      <c r="O673" s="207"/>
      <c r="P673" s="207"/>
      <c r="Q673" s="207"/>
      <c r="R673" s="207"/>
      <c r="S673" s="207"/>
      <c r="T673" s="208"/>
      <c r="AT673" s="209" t="s">
        <v>141</v>
      </c>
      <c r="AU673" s="209" t="s">
        <v>85</v>
      </c>
      <c r="AV673" s="199" t="s">
        <v>85</v>
      </c>
      <c r="AW673" s="199" t="s">
        <v>40</v>
      </c>
      <c r="AX673" s="199" t="s">
        <v>24</v>
      </c>
      <c r="AY673" s="209" t="s">
        <v>128</v>
      </c>
    </row>
    <row r="674" s="29" customFormat="true" ht="22.5" hidden="false" customHeight="true" outlineLevel="0" collapsed="false">
      <c r="B674" s="182"/>
      <c r="C674" s="235" t="s">
        <v>894</v>
      </c>
      <c r="D674" s="235" t="s">
        <v>386</v>
      </c>
      <c r="E674" s="236" t="s">
        <v>895</v>
      </c>
      <c r="F674" s="237" t="s">
        <v>896</v>
      </c>
      <c r="G674" s="238" t="s">
        <v>483</v>
      </c>
      <c r="H674" s="239" t="n">
        <v>4</v>
      </c>
      <c r="I674" s="240"/>
      <c r="J674" s="241" t="n">
        <f aca="false">ROUND(I674*H674,2)</f>
        <v>0</v>
      </c>
      <c r="K674" s="237" t="s">
        <v>134</v>
      </c>
      <c r="L674" s="242"/>
      <c r="M674" s="243"/>
      <c r="N674" s="244" t="s">
        <v>47</v>
      </c>
      <c r="O674" s="31"/>
      <c r="P674" s="192" t="n">
        <f aca="false">O674*H674</f>
        <v>0</v>
      </c>
      <c r="Q674" s="192" t="n">
        <v>0.003</v>
      </c>
      <c r="R674" s="192" t="n">
        <f aca="false">Q674*H674</f>
        <v>0.012</v>
      </c>
      <c r="S674" s="192" t="n">
        <v>0</v>
      </c>
      <c r="T674" s="193" t="n">
        <f aca="false">S674*H674</f>
        <v>0</v>
      </c>
      <c r="AR674" s="10" t="s">
        <v>180</v>
      </c>
      <c r="AT674" s="10" t="s">
        <v>386</v>
      </c>
      <c r="AU674" s="10" t="s">
        <v>85</v>
      </c>
      <c r="AY674" s="10" t="s">
        <v>128</v>
      </c>
      <c r="BE674" s="194" t="n">
        <f aca="false">IF(N674="základní",J674,0)</f>
        <v>0</v>
      </c>
      <c r="BF674" s="194" t="n">
        <f aca="false">IF(N674="snížená",J674,0)</f>
        <v>0</v>
      </c>
      <c r="BG674" s="194" t="n">
        <f aca="false">IF(N674="zákl. přenesená",J674,0)</f>
        <v>0</v>
      </c>
      <c r="BH674" s="194" t="n">
        <f aca="false">IF(N674="sníž. přenesená",J674,0)</f>
        <v>0</v>
      </c>
      <c r="BI674" s="194" t="n">
        <f aca="false">IF(N674="nulová",J674,0)</f>
        <v>0</v>
      </c>
      <c r="BJ674" s="10" t="s">
        <v>24</v>
      </c>
      <c r="BK674" s="194" t="n">
        <f aca="false">ROUND(I674*H674,2)</f>
        <v>0</v>
      </c>
      <c r="BL674" s="10" t="s">
        <v>135</v>
      </c>
      <c r="BM674" s="10" t="s">
        <v>897</v>
      </c>
    </row>
    <row r="675" s="29" customFormat="true" ht="40.5" hidden="false" customHeight="false" outlineLevel="0" collapsed="false">
      <c r="B675" s="30"/>
      <c r="D675" s="195" t="s">
        <v>137</v>
      </c>
      <c r="F675" s="196" t="s">
        <v>898</v>
      </c>
      <c r="I675" s="153"/>
      <c r="L675" s="30"/>
      <c r="M675" s="197"/>
      <c r="N675" s="31"/>
      <c r="O675" s="31"/>
      <c r="P675" s="31"/>
      <c r="Q675" s="31"/>
      <c r="R675" s="31"/>
      <c r="S675" s="31"/>
      <c r="T675" s="70"/>
      <c r="AT675" s="10" t="s">
        <v>137</v>
      </c>
      <c r="AU675" s="10" t="s">
        <v>85</v>
      </c>
    </row>
    <row r="676" s="210" customFormat="true" ht="13.5" hidden="false" customHeight="false" outlineLevel="0" collapsed="false">
      <c r="B676" s="211"/>
      <c r="D676" s="195" t="s">
        <v>141</v>
      </c>
      <c r="E676" s="212"/>
      <c r="F676" s="213" t="s">
        <v>893</v>
      </c>
      <c r="H676" s="212"/>
      <c r="I676" s="214"/>
      <c r="L676" s="211"/>
      <c r="M676" s="215"/>
      <c r="N676" s="216"/>
      <c r="O676" s="216"/>
      <c r="P676" s="216"/>
      <c r="Q676" s="216"/>
      <c r="R676" s="216"/>
      <c r="S676" s="216"/>
      <c r="T676" s="217"/>
      <c r="AT676" s="212" t="s">
        <v>141</v>
      </c>
      <c r="AU676" s="212" t="s">
        <v>85</v>
      </c>
      <c r="AV676" s="210" t="s">
        <v>24</v>
      </c>
      <c r="AW676" s="210" t="s">
        <v>40</v>
      </c>
      <c r="AX676" s="210" t="s">
        <v>76</v>
      </c>
      <c r="AY676" s="212" t="s">
        <v>128</v>
      </c>
    </row>
    <row r="677" s="199" customFormat="true" ht="13.5" hidden="false" customHeight="false" outlineLevel="0" collapsed="false">
      <c r="B677" s="200"/>
      <c r="D677" s="195" t="s">
        <v>141</v>
      </c>
      <c r="E677" s="209"/>
      <c r="F677" s="218" t="s">
        <v>899</v>
      </c>
      <c r="H677" s="219" t="n">
        <v>3</v>
      </c>
      <c r="I677" s="205"/>
      <c r="L677" s="200"/>
      <c r="M677" s="206"/>
      <c r="N677" s="207"/>
      <c r="O677" s="207"/>
      <c r="P677" s="207"/>
      <c r="Q677" s="207"/>
      <c r="R677" s="207"/>
      <c r="S677" s="207"/>
      <c r="T677" s="208"/>
      <c r="AT677" s="209" t="s">
        <v>141</v>
      </c>
      <c r="AU677" s="209" t="s">
        <v>85</v>
      </c>
      <c r="AV677" s="199" t="s">
        <v>85</v>
      </c>
      <c r="AW677" s="199" t="s">
        <v>40</v>
      </c>
      <c r="AX677" s="199" t="s">
        <v>76</v>
      </c>
      <c r="AY677" s="209" t="s">
        <v>128</v>
      </c>
    </row>
    <row r="678" s="199" customFormat="true" ht="13.5" hidden="false" customHeight="false" outlineLevel="0" collapsed="false">
      <c r="B678" s="200"/>
      <c r="D678" s="195" t="s">
        <v>141</v>
      </c>
      <c r="E678" s="209"/>
      <c r="F678" s="218" t="s">
        <v>886</v>
      </c>
      <c r="H678" s="219" t="n">
        <v>1</v>
      </c>
      <c r="I678" s="205"/>
      <c r="L678" s="200"/>
      <c r="M678" s="206"/>
      <c r="N678" s="207"/>
      <c r="O678" s="207"/>
      <c r="P678" s="207"/>
      <c r="Q678" s="207"/>
      <c r="R678" s="207"/>
      <c r="S678" s="207"/>
      <c r="T678" s="208"/>
      <c r="AT678" s="209" t="s">
        <v>141</v>
      </c>
      <c r="AU678" s="209" t="s">
        <v>85</v>
      </c>
      <c r="AV678" s="199" t="s">
        <v>85</v>
      </c>
      <c r="AW678" s="199" t="s">
        <v>40</v>
      </c>
      <c r="AX678" s="199" t="s">
        <v>76</v>
      </c>
      <c r="AY678" s="209" t="s">
        <v>128</v>
      </c>
    </row>
    <row r="679" s="220" customFormat="true" ht="13.5" hidden="false" customHeight="false" outlineLevel="0" collapsed="false">
      <c r="B679" s="221"/>
      <c r="D679" s="201" t="s">
        <v>141</v>
      </c>
      <c r="E679" s="222"/>
      <c r="F679" s="223" t="s">
        <v>169</v>
      </c>
      <c r="H679" s="224" t="n">
        <v>4</v>
      </c>
      <c r="I679" s="225"/>
      <c r="L679" s="221"/>
      <c r="M679" s="226"/>
      <c r="N679" s="227"/>
      <c r="O679" s="227"/>
      <c r="P679" s="227"/>
      <c r="Q679" s="227"/>
      <c r="R679" s="227"/>
      <c r="S679" s="227"/>
      <c r="T679" s="228"/>
      <c r="AT679" s="229" t="s">
        <v>141</v>
      </c>
      <c r="AU679" s="229" t="s">
        <v>85</v>
      </c>
      <c r="AV679" s="220" t="s">
        <v>135</v>
      </c>
      <c r="AW679" s="220" t="s">
        <v>40</v>
      </c>
      <c r="AX679" s="220" t="s">
        <v>24</v>
      </c>
      <c r="AY679" s="229" t="s">
        <v>128</v>
      </c>
    </row>
    <row r="680" s="29" customFormat="true" ht="22.5" hidden="false" customHeight="true" outlineLevel="0" collapsed="false">
      <c r="B680" s="182"/>
      <c r="C680" s="235" t="s">
        <v>900</v>
      </c>
      <c r="D680" s="235" t="s">
        <v>386</v>
      </c>
      <c r="E680" s="236" t="s">
        <v>901</v>
      </c>
      <c r="F680" s="237" t="s">
        <v>902</v>
      </c>
      <c r="G680" s="238" t="s">
        <v>483</v>
      </c>
      <c r="H680" s="239" t="n">
        <v>3</v>
      </c>
      <c r="I680" s="240"/>
      <c r="J680" s="241" t="n">
        <f aca="false">ROUND(I680*H680,2)</f>
        <v>0</v>
      </c>
      <c r="K680" s="237" t="s">
        <v>134</v>
      </c>
      <c r="L680" s="242"/>
      <c r="M680" s="243"/>
      <c r="N680" s="244" t="s">
        <v>47</v>
      </c>
      <c r="O680" s="31"/>
      <c r="P680" s="192" t="n">
        <f aca="false">O680*H680</f>
        <v>0</v>
      </c>
      <c r="Q680" s="192" t="n">
        <v>0.004</v>
      </c>
      <c r="R680" s="192" t="n">
        <f aca="false">Q680*H680</f>
        <v>0.012</v>
      </c>
      <c r="S680" s="192" t="n">
        <v>0</v>
      </c>
      <c r="T680" s="193" t="n">
        <f aca="false">S680*H680</f>
        <v>0</v>
      </c>
      <c r="AR680" s="10" t="s">
        <v>180</v>
      </c>
      <c r="AT680" s="10" t="s">
        <v>386</v>
      </c>
      <c r="AU680" s="10" t="s">
        <v>85</v>
      </c>
      <c r="AY680" s="10" t="s">
        <v>128</v>
      </c>
      <c r="BE680" s="194" t="n">
        <f aca="false">IF(N680="základní",J680,0)</f>
        <v>0</v>
      </c>
      <c r="BF680" s="194" t="n">
        <f aca="false">IF(N680="snížená",J680,0)</f>
        <v>0</v>
      </c>
      <c r="BG680" s="194" t="n">
        <f aca="false">IF(N680="zákl. přenesená",J680,0)</f>
        <v>0</v>
      </c>
      <c r="BH680" s="194" t="n">
        <f aca="false">IF(N680="sníž. přenesená",J680,0)</f>
        <v>0</v>
      </c>
      <c r="BI680" s="194" t="n">
        <f aca="false">IF(N680="nulová",J680,0)</f>
        <v>0</v>
      </c>
      <c r="BJ680" s="10" t="s">
        <v>24</v>
      </c>
      <c r="BK680" s="194" t="n">
        <f aca="false">ROUND(I680*H680,2)</f>
        <v>0</v>
      </c>
      <c r="BL680" s="10" t="s">
        <v>135</v>
      </c>
      <c r="BM680" s="10" t="s">
        <v>903</v>
      </c>
    </row>
    <row r="681" s="29" customFormat="true" ht="40.5" hidden="false" customHeight="false" outlineLevel="0" collapsed="false">
      <c r="B681" s="30"/>
      <c r="D681" s="195" t="s">
        <v>137</v>
      </c>
      <c r="F681" s="196" t="s">
        <v>904</v>
      </c>
      <c r="I681" s="153"/>
      <c r="L681" s="30"/>
      <c r="M681" s="197"/>
      <c r="N681" s="31"/>
      <c r="O681" s="31"/>
      <c r="P681" s="31"/>
      <c r="Q681" s="31"/>
      <c r="R681" s="31"/>
      <c r="S681" s="31"/>
      <c r="T681" s="70"/>
      <c r="AT681" s="10" t="s">
        <v>137</v>
      </c>
      <c r="AU681" s="10" t="s">
        <v>85</v>
      </c>
    </row>
    <row r="682" s="210" customFormat="true" ht="13.5" hidden="false" customHeight="false" outlineLevel="0" collapsed="false">
      <c r="B682" s="211"/>
      <c r="D682" s="195" t="s">
        <v>141</v>
      </c>
      <c r="E682" s="212"/>
      <c r="F682" s="213" t="s">
        <v>893</v>
      </c>
      <c r="H682" s="212"/>
      <c r="I682" s="214"/>
      <c r="L682" s="211"/>
      <c r="M682" s="215"/>
      <c r="N682" s="216"/>
      <c r="O682" s="216"/>
      <c r="P682" s="216"/>
      <c r="Q682" s="216"/>
      <c r="R682" s="216"/>
      <c r="S682" s="216"/>
      <c r="T682" s="217"/>
      <c r="AT682" s="212" t="s">
        <v>141</v>
      </c>
      <c r="AU682" s="212" t="s">
        <v>85</v>
      </c>
      <c r="AV682" s="210" t="s">
        <v>24</v>
      </c>
      <c r="AW682" s="210" t="s">
        <v>40</v>
      </c>
      <c r="AX682" s="210" t="s">
        <v>76</v>
      </c>
      <c r="AY682" s="212" t="s">
        <v>128</v>
      </c>
    </row>
    <row r="683" s="199" customFormat="true" ht="13.5" hidden="false" customHeight="false" outlineLevel="0" collapsed="false">
      <c r="B683" s="200"/>
      <c r="D683" s="195" t="s">
        <v>141</v>
      </c>
      <c r="E683" s="209"/>
      <c r="F683" s="218" t="s">
        <v>880</v>
      </c>
      <c r="H683" s="219" t="n">
        <v>2</v>
      </c>
      <c r="I683" s="205"/>
      <c r="L683" s="200"/>
      <c r="M683" s="206"/>
      <c r="N683" s="207"/>
      <c r="O683" s="207"/>
      <c r="P683" s="207"/>
      <c r="Q683" s="207"/>
      <c r="R683" s="207"/>
      <c r="S683" s="207"/>
      <c r="T683" s="208"/>
      <c r="AT683" s="209" t="s">
        <v>141</v>
      </c>
      <c r="AU683" s="209" t="s">
        <v>85</v>
      </c>
      <c r="AV683" s="199" t="s">
        <v>85</v>
      </c>
      <c r="AW683" s="199" t="s">
        <v>40</v>
      </c>
      <c r="AX683" s="199" t="s">
        <v>76</v>
      </c>
      <c r="AY683" s="209" t="s">
        <v>128</v>
      </c>
    </row>
    <row r="684" s="199" customFormat="true" ht="13.5" hidden="false" customHeight="false" outlineLevel="0" collapsed="false">
      <c r="B684" s="200"/>
      <c r="D684" s="195" t="s">
        <v>141</v>
      </c>
      <c r="E684" s="209"/>
      <c r="F684" s="218" t="s">
        <v>887</v>
      </c>
      <c r="H684" s="219" t="n">
        <v>1</v>
      </c>
      <c r="I684" s="205"/>
      <c r="L684" s="200"/>
      <c r="M684" s="206"/>
      <c r="N684" s="207"/>
      <c r="O684" s="207"/>
      <c r="P684" s="207"/>
      <c r="Q684" s="207"/>
      <c r="R684" s="207"/>
      <c r="S684" s="207"/>
      <c r="T684" s="208"/>
      <c r="AT684" s="209" t="s">
        <v>141</v>
      </c>
      <c r="AU684" s="209" t="s">
        <v>85</v>
      </c>
      <c r="AV684" s="199" t="s">
        <v>85</v>
      </c>
      <c r="AW684" s="199" t="s">
        <v>40</v>
      </c>
      <c r="AX684" s="199" t="s">
        <v>76</v>
      </c>
      <c r="AY684" s="209" t="s">
        <v>128</v>
      </c>
    </row>
    <row r="685" s="220" customFormat="true" ht="13.5" hidden="false" customHeight="false" outlineLevel="0" collapsed="false">
      <c r="B685" s="221"/>
      <c r="D685" s="201" t="s">
        <v>141</v>
      </c>
      <c r="E685" s="222"/>
      <c r="F685" s="223" t="s">
        <v>169</v>
      </c>
      <c r="H685" s="224" t="n">
        <v>3</v>
      </c>
      <c r="I685" s="225"/>
      <c r="L685" s="221"/>
      <c r="M685" s="226"/>
      <c r="N685" s="227"/>
      <c r="O685" s="227"/>
      <c r="P685" s="227"/>
      <c r="Q685" s="227"/>
      <c r="R685" s="227"/>
      <c r="S685" s="227"/>
      <c r="T685" s="228"/>
      <c r="AT685" s="229" t="s">
        <v>141</v>
      </c>
      <c r="AU685" s="229" t="s">
        <v>85</v>
      </c>
      <c r="AV685" s="220" t="s">
        <v>135</v>
      </c>
      <c r="AW685" s="220" t="s">
        <v>40</v>
      </c>
      <c r="AX685" s="220" t="s">
        <v>24</v>
      </c>
      <c r="AY685" s="229" t="s">
        <v>128</v>
      </c>
    </row>
    <row r="686" s="29" customFormat="true" ht="22.5" hidden="false" customHeight="true" outlineLevel="0" collapsed="false">
      <c r="B686" s="182"/>
      <c r="C686" s="235" t="s">
        <v>905</v>
      </c>
      <c r="D686" s="235" t="s">
        <v>386</v>
      </c>
      <c r="E686" s="236" t="s">
        <v>906</v>
      </c>
      <c r="F686" s="237" t="s">
        <v>907</v>
      </c>
      <c r="G686" s="238" t="s">
        <v>483</v>
      </c>
      <c r="H686" s="239" t="n">
        <v>1</v>
      </c>
      <c r="I686" s="240"/>
      <c r="J686" s="241" t="n">
        <f aca="false">ROUND(I686*H686,2)</f>
        <v>0</v>
      </c>
      <c r="K686" s="237" t="s">
        <v>134</v>
      </c>
      <c r="L686" s="242"/>
      <c r="M686" s="243"/>
      <c r="N686" s="244" t="s">
        <v>47</v>
      </c>
      <c r="O686" s="31"/>
      <c r="P686" s="192" t="n">
        <f aca="false">O686*H686</f>
        <v>0</v>
      </c>
      <c r="Q686" s="192" t="n">
        <v>0.004</v>
      </c>
      <c r="R686" s="192" t="n">
        <f aca="false">Q686*H686</f>
        <v>0.004</v>
      </c>
      <c r="S686" s="192" t="n">
        <v>0</v>
      </c>
      <c r="T686" s="193" t="n">
        <f aca="false">S686*H686</f>
        <v>0</v>
      </c>
      <c r="AR686" s="10" t="s">
        <v>180</v>
      </c>
      <c r="AT686" s="10" t="s">
        <v>386</v>
      </c>
      <c r="AU686" s="10" t="s">
        <v>85</v>
      </c>
      <c r="AY686" s="10" t="s">
        <v>128</v>
      </c>
      <c r="BE686" s="194" t="n">
        <f aca="false">IF(N686="základní",J686,0)</f>
        <v>0</v>
      </c>
      <c r="BF686" s="194" t="n">
        <f aca="false">IF(N686="snížená",J686,0)</f>
        <v>0</v>
      </c>
      <c r="BG686" s="194" t="n">
        <f aca="false">IF(N686="zákl. přenesená",J686,0)</f>
        <v>0</v>
      </c>
      <c r="BH686" s="194" t="n">
        <f aca="false">IF(N686="sníž. přenesená",J686,0)</f>
        <v>0</v>
      </c>
      <c r="BI686" s="194" t="n">
        <f aca="false">IF(N686="nulová",J686,0)</f>
        <v>0</v>
      </c>
      <c r="BJ686" s="10" t="s">
        <v>24</v>
      </c>
      <c r="BK686" s="194" t="n">
        <f aca="false">ROUND(I686*H686,2)</f>
        <v>0</v>
      </c>
      <c r="BL686" s="10" t="s">
        <v>135</v>
      </c>
      <c r="BM686" s="10" t="s">
        <v>908</v>
      </c>
    </row>
    <row r="687" s="29" customFormat="true" ht="40.5" hidden="false" customHeight="false" outlineLevel="0" collapsed="false">
      <c r="B687" s="30"/>
      <c r="D687" s="195" t="s">
        <v>137</v>
      </c>
      <c r="F687" s="196" t="s">
        <v>909</v>
      </c>
      <c r="I687" s="153"/>
      <c r="L687" s="30"/>
      <c r="M687" s="197"/>
      <c r="N687" s="31"/>
      <c r="O687" s="31"/>
      <c r="P687" s="31"/>
      <c r="Q687" s="31"/>
      <c r="R687" s="31"/>
      <c r="S687" s="31"/>
      <c r="T687" s="70"/>
      <c r="AT687" s="10" t="s">
        <v>137</v>
      </c>
      <c r="AU687" s="10" t="s">
        <v>85</v>
      </c>
    </row>
    <row r="688" s="210" customFormat="true" ht="13.5" hidden="false" customHeight="false" outlineLevel="0" collapsed="false">
      <c r="B688" s="211"/>
      <c r="D688" s="195" t="s">
        <v>141</v>
      </c>
      <c r="E688" s="212"/>
      <c r="F688" s="213" t="s">
        <v>893</v>
      </c>
      <c r="H688" s="212"/>
      <c r="I688" s="214"/>
      <c r="L688" s="211"/>
      <c r="M688" s="215"/>
      <c r="N688" s="216"/>
      <c r="O688" s="216"/>
      <c r="P688" s="216"/>
      <c r="Q688" s="216"/>
      <c r="R688" s="216"/>
      <c r="S688" s="216"/>
      <c r="T688" s="217"/>
      <c r="AT688" s="212" t="s">
        <v>141</v>
      </c>
      <c r="AU688" s="212" t="s">
        <v>85</v>
      </c>
      <c r="AV688" s="210" t="s">
        <v>24</v>
      </c>
      <c r="AW688" s="210" t="s">
        <v>40</v>
      </c>
      <c r="AX688" s="210" t="s">
        <v>76</v>
      </c>
      <c r="AY688" s="212" t="s">
        <v>128</v>
      </c>
    </row>
    <row r="689" s="199" customFormat="true" ht="13.5" hidden="false" customHeight="false" outlineLevel="0" collapsed="false">
      <c r="B689" s="200"/>
      <c r="D689" s="201" t="s">
        <v>141</v>
      </c>
      <c r="E689" s="202"/>
      <c r="F689" s="203" t="s">
        <v>884</v>
      </c>
      <c r="H689" s="204" t="n">
        <v>1</v>
      </c>
      <c r="I689" s="205"/>
      <c r="L689" s="200"/>
      <c r="M689" s="206"/>
      <c r="N689" s="207"/>
      <c r="O689" s="207"/>
      <c r="P689" s="207"/>
      <c r="Q689" s="207"/>
      <c r="R689" s="207"/>
      <c r="S689" s="207"/>
      <c r="T689" s="208"/>
      <c r="AT689" s="209" t="s">
        <v>141</v>
      </c>
      <c r="AU689" s="209" t="s">
        <v>85</v>
      </c>
      <c r="AV689" s="199" t="s">
        <v>85</v>
      </c>
      <c r="AW689" s="199" t="s">
        <v>40</v>
      </c>
      <c r="AX689" s="199" t="s">
        <v>24</v>
      </c>
      <c r="AY689" s="209" t="s">
        <v>128</v>
      </c>
    </row>
    <row r="690" s="29" customFormat="true" ht="22.5" hidden="false" customHeight="true" outlineLevel="0" collapsed="false">
      <c r="B690" s="182"/>
      <c r="C690" s="235" t="s">
        <v>910</v>
      </c>
      <c r="D690" s="235" t="s">
        <v>386</v>
      </c>
      <c r="E690" s="236" t="s">
        <v>911</v>
      </c>
      <c r="F690" s="237" t="s">
        <v>912</v>
      </c>
      <c r="G690" s="238" t="s">
        <v>483</v>
      </c>
      <c r="H690" s="239" t="n">
        <v>5</v>
      </c>
      <c r="I690" s="240"/>
      <c r="J690" s="241" t="n">
        <f aca="false">ROUND(I690*H690,2)</f>
        <v>0</v>
      </c>
      <c r="K690" s="237" t="s">
        <v>134</v>
      </c>
      <c r="L690" s="242"/>
      <c r="M690" s="243"/>
      <c r="N690" s="244" t="s">
        <v>47</v>
      </c>
      <c r="O690" s="31"/>
      <c r="P690" s="192" t="n">
        <f aca="false">O690*H690</f>
        <v>0</v>
      </c>
      <c r="Q690" s="192" t="n">
        <v>0.0061</v>
      </c>
      <c r="R690" s="192" t="n">
        <f aca="false">Q690*H690</f>
        <v>0.0305</v>
      </c>
      <c r="S690" s="192" t="n">
        <v>0</v>
      </c>
      <c r="T690" s="193" t="n">
        <f aca="false">S690*H690</f>
        <v>0</v>
      </c>
      <c r="AR690" s="10" t="s">
        <v>180</v>
      </c>
      <c r="AT690" s="10" t="s">
        <v>386</v>
      </c>
      <c r="AU690" s="10" t="s">
        <v>85</v>
      </c>
      <c r="AY690" s="10" t="s">
        <v>128</v>
      </c>
      <c r="BE690" s="194" t="n">
        <f aca="false">IF(N690="základní",J690,0)</f>
        <v>0</v>
      </c>
      <c r="BF690" s="194" t="n">
        <f aca="false">IF(N690="snížená",J690,0)</f>
        <v>0</v>
      </c>
      <c r="BG690" s="194" t="n">
        <f aca="false">IF(N690="zákl. přenesená",J690,0)</f>
        <v>0</v>
      </c>
      <c r="BH690" s="194" t="n">
        <f aca="false">IF(N690="sníž. přenesená",J690,0)</f>
        <v>0</v>
      </c>
      <c r="BI690" s="194" t="n">
        <f aca="false">IF(N690="nulová",J690,0)</f>
        <v>0</v>
      </c>
      <c r="BJ690" s="10" t="s">
        <v>24</v>
      </c>
      <c r="BK690" s="194" t="n">
        <f aca="false">ROUND(I690*H690,2)</f>
        <v>0</v>
      </c>
      <c r="BL690" s="10" t="s">
        <v>135</v>
      </c>
      <c r="BM690" s="10" t="s">
        <v>913</v>
      </c>
    </row>
    <row r="691" s="29" customFormat="true" ht="13.5" hidden="false" customHeight="false" outlineLevel="0" collapsed="false">
      <c r="B691" s="30"/>
      <c r="D691" s="195" t="s">
        <v>137</v>
      </c>
      <c r="F691" s="196" t="s">
        <v>914</v>
      </c>
      <c r="I691" s="153"/>
      <c r="L691" s="30"/>
      <c r="M691" s="197"/>
      <c r="N691" s="31"/>
      <c r="O691" s="31"/>
      <c r="P691" s="31"/>
      <c r="Q691" s="31"/>
      <c r="R691" s="31"/>
      <c r="S691" s="31"/>
      <c r="T691" s="70"/>
      <c r="AT691" s="10" t="s">
        <v>137</v>
      </c>
      <c r="AU691" s="10" t="s">
        <v>85</v>
      </c>
    </row>
    <row r="692" s="199" customFormat="true" ht="13.5" hidden="false" customHeight="false" outlineLevel="0" collapsed="false">
      <c r="B692" s="200"/>
      <c r="D692" s="201" t="s">
        <v>141</v>
      </c>
      <c r="E692" s="202"/>
      <c r="F692" s="203" t="s">
        <v>915</v>
      </c>
      <c r="H692" s="204" t="n">
        <v>5</v>
      </c>
      <c r="I692" s="205"/>
      <c r="L692" s="200"/>
      <c r="M692" s="206"/>
      <c r="N692" s="207"/>
      <c r="O692" s="207"/>
      <c r="P692" s="207"/>
      <c r="Q692" s="207"/>
      <c r="R692" s="207"/>
      <c r="S692" s="207"/>
      <c r="T692" s="208"/>
      <c r="AT692" s="209" t="s">
        <v>141</v>
      </c>
      <c r="AU692" s="209" t="s">
        <v>85</v>
      </c>
      <c r="AV692" s="199" t="s">
        <v>85</v>
      </c>
      <c r="AW692" s="199" t="s">
        <v>40</v>
      </c>
      <c r="AX692" s="199" t="s">
        <v>24</v>
      </c>
      <c r="AY692" s="209" t="s">
        <v>128</v>
      </c>
    </row>
    <row r="693" s="29" customFormat="true" ht="22.5" hidden="false" customHeight="true" outlineLevel="0" collapsed="false">
      <c r="B693" s="182"/>
      <c r="C693" s="235" t="s">
        <v>916</v>
      </c>
      <c r="D693" s="235" t="s">
        <v>386</v>
      </c>
      <c r="E693" s="236" t="s">
        <v>917</v>
      </c>
      <c r="F693" s="237" t="s">
        <v>918</v>
      </c>
      <c r="G693" s="238" t="s">
        <v>483</v>
      </c>
      <c r="H693" s="239" t="n">
        <v>5</v>
      </c>
      <c r="I693" s="240"/>
      <c r="J693" s="241" t="n">
        <f aca="false">ROUND(I693*H693,2)</f>
        <v>0</v>
      </c>
      <c r="K693" s="237" t="s">
        <v>134</v>
      </c>
      <c r="L693" s="242"/>
      <c r="M693" s="243"/>
      <c r="N693" s="244" t="s">
        <v>47</v>
      </c>
      <c r="O693" s="31"/>
      <c r="P693" s="192" t="n">
        <f aca="false">O693*H693</f>
        <v>0</v>
      </c>
      <c r="Q693" s="192" t="n">
        <v>0.003</v>
      </c>
      <c r="R693" s="192" t="n">
        <f aca="false">Q693*H693</f>
        <v>0.015</v>
      </c>
      <c r="S693" s="192" t="n">
        <v>0</v>
      </c>
      <c r="T693" s="193" t="n">
        <f aca="false">S693*H693</f>
        <v>0</v>
      </c>
      <c r="AR693" s="10" t="s">
        <v>180</v>
      </c>
      <c r="AT693" s="10" t="s">
        <v>386</v>
      </c>
      <c r="AU693" s="10" t="s">
        <v>85</v>
      </c>
      <c r="AY693" s="10" t="s">
        <v>128</v>
      </c>
      <c r="BE693" s="194" t="n">
        <f aca="false">IF(N693="základní",J693,0)</f>
        <v>0</v>
      </c>
      <c r="BF693" s="194" t="n">
        <f aca="false">IF(N693="snížená",J693,0)</f>
        <v>0</v>
      </c>
      <c r="BG693" s="194" t="n">
        <f aca="false">IF(N693="zákl. přenesená",J693,0)</f>
        <v>0</v>
      </c>
      <c r="BH693" s="194" t="n">
        <f aca="false">IF(N693="sníž. přenesená",J693,0)</f>
        <v>0</v>
      </c>
      <c r="BI693" s="194" t="n">
        <f aca="false">IF(N693="nulová",J693,0)</f>
        <v>0</v>
      </c>
      <c r="BJ693" s="10" t="s">
        <v>24</v>
      </c>
      <c r="BK693" s="194" t="n">
        <f aca="false">ROUND(I693*H693,2)</f>
        <v>0</v>
      </c>
      <c r="BL693" s="10" t="s">
        <v>135</v>
      </c>
      <c r="BM693" s="10" t="s">
        <v>919</v>
      </c>
    </row>
    <row r="694" s="29" customFormat="true" ht="13.5" hidden="false" customHeight="false" outlineLevel="0" collapsed="false">
      <c r="B694" s="30"/>
      <c r="D694" s="195" t="s">
        <v>137</v>
      </c>
      <c r="F694" s="196" t="s">
        <v>920</v>
      </c>
      <c r="I694" s="153"/>
      <c r="L694" s="30"/>
      <c r="M694" s="197"/>
      <c r="N694" s="31"/>
      <c r="O694" s="31"/>
      <c r="P694" s="31"/>
      <c r="Q694" s="31"/>
      <c r="R694" s="31"/>
      <c r="S694" s="31"/>
      <c r="T694" s="70"/>
      <c r="AT694" s="10" t="s">
        <v>137</v>
      </c>
      <c r="AU694" s="10" t="s">
        <v>85</v>
      </c>
    </row>
    <row r="695" s="199" customFormat="true" ht="13.5" hidden="false" customHeight="false" outlineLevel="0" collapsed="false">
      <c r="B695" s="200"/>
      <c r="D695" s="201" t="s">
        <v>141</v>
      </c>
      <c r="E695" s="202"/>
      <c r="F695" s="203" t="s">
        <v>915</v>
      </c>
      <c r="H695" s="204" t="n">
        <v>5</v>
      </c>
      <c r="I695" s="205"/>
      <c r="L695" s="200"/>
      <c r="M695" s="206"/>
      <c r="N695" s="207"/>
      <c r="O695" s="207"/>
      <c r="P695" s="207"/>
      <c r="Q695" s="207"/>
      <c r="R695" s="207"/>
      <c r="S695" s="207"/>
      <c r="T695" s="208"/>
      <c r="AT695" s="209" t="s">
        <v>141</v>
      </c>
      <c r="AU695" s="209" t="s">
        <v>85</v>
      </c>
      <c r="AV695" s="199" t="s">
        <v>85</v>
      </c>
      <c r="AW695" s="199" t="s">
        <v>40</v>
      </c>
      <c r="AX695" s="199" t="s">
        <v>24</v>
      </c>
      <c r="AY695" s="209" t="s">
        <v>128</v>
      </c>
    </row>
    <row r="696" s="29" customFormat="true" ht="22.5" hidden="false" customHeight="true" outlineLevel="0" collapsed="false">
      <c r="B696" s="182"/>
      <c r="C696" s="235" t="s">
        <v>921</v>
      </c>
      <c r="D696" s="235" t="s">
        <v>386</v>
      </c>
      <c r="E696" s="236" t="s">
        <v>922</v>
      </c>
      <c r="F696" s="237" t="s">
        <v>923</v>
      </c>
      <c r="G696" s="238" t="s">
        <v>483</v>
      </c>
      <c r="H696" s="239" t="n">
        <v>5</v>
      </c>
      <c r="I696" s="240"/>
      <c r="J696" s="241" t="n">
        <f aca="false">ROUND(I696*H696,2)</f>
        <v>0</v>
      </c>
      <c r="K696" s="237" t="s">
        <v>134</v>
      </c>
      <c r="L696" s="242"/>
      <c r="M696" s="243"/>
      <c r="N696" s="244" t="s">
        <v>47</v>
      </c>
      <c r="O696" s="31"/>
      <c r="P696" s="192" t="n">
        <f aca="false">O696*H696</f>
        <v>0</v>
      </c>
      <c r="Q696" s="192" t="n">
        <v>0.0001</v>
      </c>
      <c r="R696" s="192" t="n">
        <f aca="false">Q696*H696</f>
        <v>0.0005</v>
      </c>
      <c r="S696" s="192" t="n">
        <v>0</v>
      </c>
      <c r="T696" s="193" t="n">
        <f aca="false">S696*H696</f>
        <v>0</v>
      </c>
      <c r="AR696" s="10" t="s">
        <v>180</v>
      </c>
      <c r="AT696" s="10" t="s">
        <v>386</v>
      </c>
      <c r="AU696" s="10" t="s">
        <v>85</v>
      </c>
      <c r="AY696" s="10" t="s">
        <v>128</v>
      </c>
      <c r="BE696" s="194" t="n">
        <f aca="false">IF(N696="základní",J696,0)</f>
        <v>0</v>
      </c>
      <c r="BF696" s="194" t="n">
        <f aca="false">IF(N696="snížená",J696,0)</f>
        <v>0</v>
      </c>
      <c r="BG696" s="194" t="n">
        <f aca="false">IF(N696="zákl. přenesená",J696,0)</f>
        <v>0</v>
      </c>
      <c r="BH696" s="194" t="n">
        <f aca="false">IF(N696="sníž. přenesená",J696,0)</f>
        <v>0</v>
      </c>
      <c r="BI696" s="194" t="n">
        <f aca="false">IF(N696="nulová",J696,0)</f>
        <v>0</v>
      </c>
      <c r="BJ696" s="10" t="s">
        <v>24</v>
      </c>
      <c r="BK696" s="194" t="n">
        <f aca="false">ROUND(I696*H696,2)</f>
        <v>0</v>
      </c>
      <c r="BL696" s="10" t="s">
        <v>135</v>
      </c>
      <c r="BM696" s="10" t="s">
        <v>924</v>
      </c>
    </row>
    <row r="697" s="29" customFormat="true" ht="27" hidden="false" customHeight="false" outlineLevel="0" collapsed="false">
      <c r="B697" s="30"/>
      <c r="D697" s="195" t="s">
        <v>137</v>
      </c>
      <c r="F697" s="196" t="s">
        <v>925</v>
      </c>
      <c r="I697" s="153"/>
      <c r="L697" s="30"/>
      <c r="M697" s="197"/>
      <c r="N697" s="31"/>
      <c r="O697" s="31"/>
      <c r="P697" s="31"/>
      <c r="Q697" s="31"/>
      <c r="R697" s="31"/>
      <c r="S697" s="31"/>
      <c r="T697" s="70"/>
      <c r="AT697" s="10" t="s">
        <v>137</v>
      </c>
      <c r="AU697" s="10" t="s">
        <v>85</v>
      </c>
    </row>
    <row r="698" s="199" customFormat="true" ht="13.5" hidden="false" customHeight="false" outlineLevel="0" collapsed="false">
      <c r="B698" s="200"/>
      <c r="D698" s="201" t="s">
        <v>141</v>
      </c>
      <c r="E698" s="202"/>
      <c r="F698" s="203" t="s">
        <v>915</v>
      </c>
      <c r="H698" s="204" t="n">
        <v>5</v>
      </c>
      <c r="I698" s="205"/>
      <c r="L698" s="200"/>
      <c r="M698" s="206"/>
      <c r="N698" s="207"/>
      <c r="O698" s="207"/>
      <c r="P698" s="207"/>
      <c r="Q698" s="207"/>
      <c r="R698" s="207"/>
      <c r="S698" s="207"/>
      <c r="T698" s="208"/>
      <c r="AT698" s="209" t="s">
        <v>141</v>
      </c>
      <c r="AU698" s="209" t="s">
        <v>85</v>
      </c>
      <c r="AV698" s="199" t="s">
        <v>85</v>
      </c>
      <c r="AW698" s="199" t="s">
        <v>40</v>
      </c>
      <c r="AX698" s="199" t="s">
        <v>24</v>
      </c>
      <c r="AY698" s="209" t="s">
        <v>128</v>
      </c>
    </row>
    <row r="699" s="29" customFormat="true" ht="22.5" hidden="false" customHeight="true" outlineLevel="0" collapsed="false">
      <c r="B699" s="182"/>
      <c r="C699" s="235" t="s">
        <v>926</v>
      </c>
      <c r="D699" s="235" t="s">
        <v>386</v>
      </c>
      <c r="E699" s="236" t="s">
        <v>927</v>
      </c>
      <c r="F699" s="237" t="s">
        <v>928</v>
      </c>
      <c r="G699" s="238" t="s">
        <v>483</v>
      </c>
      <c r="H699" s="239" t="n">
        <v>13</v>
      </c>
      <c r="I699" s="240"/>
      <c r="J699" s="241" t="n">
        <f aca="false">ROUND(I699*H699,2)</f>
        <v>0</v>
      </c>
      <c r="K699" s="237" t="s">
        <v>134</v>
      </c>
      <c r="L699" s="242"/>
      <c r="M699" s="243"/>
      <c r="N699" s="244" t="s">
        <v>47</v>
      </c>
      <c r="O699" s="31"/>
      <c r="P699" s="192" t="n">
        <f aca="false">O699*H699</f>
        <v>0</v>
      </c>
      <c r="Q699" s="192" t="n">
        <v>0.00035</v>
      </c>
      <c r="R699" s="192" t="n">
        <f aca="false">Q699*H699</f>
        <v>0.00455</v>
      </c>
      <c r="S699" s="192" t="n">
        <v>0</v>
      </c>
      <c r="T699" s="193" t="n">
        <f aca="false">S699*H699</f>
        <v>0</v>
      </c>
      <c r="AR699" s="10" t="s">
        <v>180</v>
      </c>
      <c r="AT699" s="10" t="s">
        <v>386</v>
      </c>
      <c r="AU699" s="10" t="s">
        <v>85</v>
      </c>
      <c r="AY699" s="10" t="s">
        <v>128</v>
      </c>
      <c r="BE699" s="194" t="n">
        <f aca="false">IF(N699="základní",J699,0)</f>
        <v>0</v>
      </c>
      <c r="BF699" s="194" t="n">
        <f aca="false">IF(N699="snížená",J699,0)</f>
        <v>0</v>
      </c>
      <c r="BG699" s="194" t="n">
        <f aca="false">IF(N699="zákl. přenesená",J699,0)</f>
        <v>0</v>
      </c>
      <c r="BH699" s="194" t="n">
        <f aca="false">IF(N699="sníž. přenesená",J699,0)</f>
        <v>0</v>
      </c>
      <c r="BI699" s="194" t="n">
        <f aca="false">IF(N699="nulová",J699,0)</f>
        <v>0</v>
      </c>
      <c r="BJ699" s="10" t="s">
        <v>24</v>
      </c>
      <c r="BK699" s="194" t="n">
        <f aca="false">ROUND(I699*H699,2)</f>
        <v>0</v>
      </c>
      <c r="BL699" s="10" t="s">
        <v>135</v>
      </c>
      <c r="BM699" s="10" t="s">
        <v>929</v>
      </c>
    </row>
    <row r="700" s="29" customFormat="true" ht="13.5" hidden="false" customHeight="false" outlineLevel="0" collapsed="false">
      <c r="B700" s="30"/>
      <c r="D700" s="195" t="s">
        <v>137</v>
      </c>
      <c r="F700" s="196" t="s">
        <v>928</v>
      </c>
      <c r="I700" s="153"/>
      <c r="L700" s="30"/>
      <c r="M700" s="197"/>
      <c r="N700" s="31"/>
      <c r="O700" s="31"/>
      <c r="P700" s="31"/>
      <c r="Q700" s="31"/>
      <c r="R700" s="31"/>
      <c r="S700" s="31"/>
      <c r="T700" s="70"/>
      <c r="AT700" s="10" t="s">
        <v>137</v>
      </c>
      <c r="AU700" s="10" t="s">
        <v>85</v>
      </c>
    </row>
    <row r="701" s="199" customFormat="true" ht="13.5" hidden="false" customHeight="false" outlineLevel="0" collapsed="false">
      <c r="B701" s="200"/>
      <c r="D701" s="201" t="s">
        <v>141</v>
      </c>
      <c r="E701" s="202"/>
      <c r="F701" s="203" t="s">
        <v>930</v>
      </c>
      <c r="H701" s="204" t="n">
        <v>13</v>
      </c>
      <c r="I701" s="205"/>
      <c r="L701" s="200"/>
      <c r="M701" s="206"/>
      <c r="N701" s="207"/>
      <c r="O701" s="207"/>
      <c r="P701" s="207"/>
      <c r="Q701" s="207"/>
      <c r="R701" s="207"/>
      <c r="S701" s="207"/>
      <c r="T701" s="208"/>
      <c r="AT701" s="209" t="s">
        <v>141</v>
      </c>
      <c r="AU701" s="209" t="s">
        <v>85</v>
      </c>
      <c r="AV701" s="199" t="s">
        <v>85</v>
      </c>
      <c r="AW701" s="199" t="s">
        <v>40</v>
      </c>
      <c r="AX701" s="199" t="s">
        <v>24</v>
      </c>
      <c r="AY701" s="209" t="s">
        <v>128</v>
      </c>
    </row>
    <row r="702" s="29" customFormat="true" ht="22.5" hidden="false" customHeight="true" outlineLevel="0" collapsed="false">
      <c r="B702" s="182"/>
      <c r="C702" s="183" t="s">
        <v>931</v>
      </c>
      <c r="D702" s="183" t="s">
        <v>130</v>
      </c>
      <c r="E702" s="184" t="s">
        <v>932</v>
      </c>
      <c r="F702" s="185" t="s">
        <v>933</v>
      </c>
      <c r="G702" s="186" t="s">
        <v>183</v>
      </c>
      <c r="H702" s="187" t="n">
        <v>293.5</v>
      </c>
      <c r="I702" s="188"/>
      <c r="J702" s="189" t="n">
        <f aca="false">ROUND(I702*H702,2)</f>
        <v>0</v>
      </c>
      <c r="K702" s="185" t="s">
        <v>134</v>
      </c>
      <c r="L702" s="30"/>
      <c r="M702" s="190"/>
      <c r="N702" s="191" t="s">
        <v>47</v>
      </c>
      <c r="O702" s="31"/>
      <c r="P702" s="192" t="n">
        <f aca="false">O702*H702</f>
        <v>0</v>
      </c>
      <c r="Q702" s="192" t="n">
        <v>0.10988</v>
      </c>
      <c r="R702" s="192" t="n">
        <f aca="false">Q702*H702</f>
        <v>32.24978</v>
      </c>
      <c r="S702" s="192" t="n">
        <v>0</v>
      </c>
      <c r="T702" s="193" t="n">
        <f aca="false">S702*H702</f>
        <v>0</v>
      </c>
      <c r="AR702" s="10" t="s">
        <v>135</v>
      </c>
      <c r="AT702" s="10" t="s">
        <v>130</v>
      </c>
      <c r="AU702" s="10" t="s">
        <v>85</v>
      </c>
      <c r="AY702" s="10" t="s">
        <v>128</v>
      </c>
      <c r="BE702" s="194" t="n">
        <f aca="false">IF(N702="základní",J702,0)</f>
        <v>0</v>
      </c>
      <c r="BF702" s="194" t="n">
        <f aca="false">IF(N702="snížená",J702,0)</f>
        <v>0</v>
      </c>
      <c r="BG702" s="194" t="n">
        <f aca="false">IF(N702="zákl. přenesená",J702,0)</f>
        <v>0</v>
      </c>
      <c r="BH702" s="194" t="n">
        <f aca="false">IF(N702="sníž. přenesená",J702,0)</f>
        <v>0</v>
      </c>
      <c r="BI702" s="194" t="n">
        <f aca="false">IF(N702="nulová",J702,0)</f>
        <v>0</v>
      </c>
      <c r="BJ702" s="10" t="s">
        <v>24</v>
      </c>
      <c r="BK702" s="194" t="n">
        <f aca="false">ROUND(I702*H702,2)</f>
        <v>0</v>
      </c>
      <c r="BL702" s="10" t="s">
        <v>135</v>
      </c>
      <c r="BM702" s="10" t="s">
        <v>934</v>
      </c>
    </row>
    <row r="703" s="29" customFormat="true" ht="40.5" hidden="false" customHeight="false" outlineLevel="0" collapsed="false">
      <c r="B703" s="30"/>
      <c r="D703" s="195" t="s">
        <v>137</v>
      </c>
      <c r="F703" s="196" t="s">
        <v>935</v>
      </c>
      <c r="I703" s="153"/>
      <c r="L703" s="30"/>
      <c r="M703" s="197"/>
      <c r="N703" s="31"/>
      <c r="O703" s="31"/>
      <c r="P703" s="31"/>
      <c r="Q703" s="31"/>
      <c r="R703" s="31"/>
      <c r="S703" s="31"/>
      <c r="T703" s="70"/>
      <c r="AT703" s="10" t="s">
        <v>137</v>
      </c>
      <c r="AU703" s="10" t="s">
        <v>85</v>
      </c>
    </row>
    <row r="704" s="29" customFormat="true" ht="135" hidden="false" customHeight="false" outlineLevel="0" collapsed="false">
      <c r="B704" s="30"/>
      <c r="D704" s="195" t="s">
        <v>139</v>
      </c>
      <c r="F704" s="198" t="s">
        <v>936</v>
      </c>
      <c r="I704" s="153"/>
      <c r="L704" s="30"/>
      <c r="M704" s="197"/>
      <c r="N704" s="31"/>
      <c r="O704" s="31"/>
      <c r="P704" s="31"/>
      <c r="Q704" s="31"/>
      <c r="R704" s="31"/>
      <c r="S704" s="31"/>
      <c r="T704" s="70"/>
      <c r="AT704" s="10" t="s">
        <v>139</v>
      </c>
      <c r="AU704" s="10" t="s">
        <v>85</v>
      </c>
    </row>
    <row r="705" s="210" customFormat="true" ht="13.5" hidden="false" customHeight="false" outlineLevel="0" collapsed="false">
      <c r="B705" s="211"/>
      <c r="D705" s="195" t="s">
        <v>141</v>
      </c>
      <c r="E705" s="212"/>
      <c r="F705" s="213" t="s">
        <v>937</v>
      </c>
      <c r="H705" s="212"/>
      <c r="I705" s="214"/>
      <c r="L705" s="211"/>
      <c r="M705" s="215"/>
      <c r="N705" s="216"/>
      <c r="O705" s="216"/>
      <c r="P705" s="216"/>
      <c r="Q705" s="216"/>
      <c r="R705" s="216"/>
      <c r="S705" s="216"/>
      <c r="T705" s="217"/>
      <c r="AT705" s="212" t="s">
        <v>141</v>
      </c>
      <c r="AU705" s="212" t="s">
        <v>85</v>
      </c>
      <c r="AV705" s="210" t="s">
        <v>24</v>
      </c>
      <c r="AW705" s="210" t="s">
        <v>40</v>
      </c>
      <c r="AX705" s="210" t="s">
        <v>76</v>
      </c>
      <c r="AY705" s="212" t="s">
        <v>128</v>
      </c>
    </row>
    <row r="706" s="199" customFormat="true" ht="13.5" hidden="false" customHeight="false" outlineLevel="0" collapsed="false">
      <c r="B706" s="200"/>
      <c r="D706" s="195" t="s">
        <v>141</v>
      </c>
      <c r="E706" s="209"/>
      <c r="F706" s="218" t="s">
        <v>938</v>
      </c>
      <c r="H706" s="219" t="n">
        <v>47</v>
      </c>
      <c r="I706" s="205"/>
      <c r="L706" s="200"/>
      <c r="M706" s="206"/>
      <c r="N706" s="207"/>
      <c r="O706" s="207"/>
      <c r="P706" s="207"/>
      <c r="Q706" s="207"/>
      <c r="R706" s="207"/>
      <c r="S706" s="207"/>
      <c r="T706" s="208"/>
      <c r="AT706" s="209" t="s">
        <v>141</v>
      </c>
      <c r="AU706" s="209" t="s">
        <v>85</v>
      </c>
      <c r="AV706" s="199" t="s">
        <v>85</v>
      </c>
      <c r="AW706" s="199" t="s">
        <v>40</v>
      </c>
      <c r="AX706" s="199" t="s">
        <v>76</v>
      </c>
      <c r="AY706" s="209" t="s">
        <v>128</v>
      </c>
    </row>
    <row r="707" s="199" customFormat="true" ht="13.5" hidden="false" customHeight="false" outlineLevel="0" collapsed="false">
      <c r="B707" s="200"/>
      <c r="D707" s="195" t="s">
        <v>141</v>
      </c>
      <c r="E707" s="209"/>
      <c r="F707" s="218" t="s">
        <v>939</v>
      </c>
      <c r="H707" s="219" t="n">
        <v>89</v>
      </c>
      <c r="I707" s="205"/>
      <c r="L707" s="200"/>
      <c r="M707" s="206"/>
      <c r="N707" s="207"/>
      <c r="O707" s="207"/>
      <c r="P707" s="207"/>
      <c r="Q707" s="207"/>
      <c r="R707" s="207"/>
      <c r="S707" s="207"/>
      <c r="T707" s="208"/>
      <c r="AT707" s="209" t="s">
        <v>141</v>
      </c>
      <c r="AU707" s="209" t="s">
        <v>85</v>
      </c>
      <c r="AV707" s="199" t="s">
        <v>85</v>
      </c>
      <c r="AW707" s="199" t="s">
        <v>40</v>
      </c>
      <c r="AX707" s="199" t="s">
        <v>76</v>
      </c>
      <c r="AY707" s="209" t="s">
        <v>128</v>
      </c>
    </row>
    <row r="708" s="199" customFormat="true" ht="13.5" hidden="false" customHeight="false" outlineLevel="0" collapsed="false">
      <c r="B708" s="200"/>
      <c r="D708" s="195" t="s">
        <v>141</v>
      </c>
      <c r="E708" s="209"/>
      <c r="F708" s="218"/>
      <c r="H708" s="219" t="n">
        <v>0</v>
      </c>
      <c r="I708" s="205"/>
      <c r="L708" s="200"/>
      <c r="M708" s="206"/>
      <c r="N708" s="207"/>
      <c r="O708" s="207"/>
      <c r="P708" s="207"/>
      <c r="Q708" s="207"/>
      <c r="R708" s="207"/>
      <c r="S708" s="207"/>
      <c r="T708" s="208"/>
      <c r="AT708" s="209" t="s">
        <v>141</v>
      </c>
      <c r="AU708" s="209" t="s">
        <v>85</v>
      </c>
      <c r="AV708" s="199" t="s">
        <v>85</v>
      </c>
      <c r="AW708" s="199" t="s">
        <v>40</v>
      </c>
      <c r="AX708" s="199" t="s">
        <v>76</v>
      </c>
      <c r="AY708" s="209" t="s">
        <v>128</v>
      </c>
    </row>
    <row r="709" s="210" customFormat="true" ht="13.5" hidden="false" customHeight="false" outlineLevel="0" collapsed="false">
      <c r="B709" s="211"/>
      <c r="D709" s="195" t="s">
        <v>141</v>
      </c>
      <c r="E709" s="212"/>
      <c r="F709" s="213" t="s">
        <v>940</v>
      </c>
      <c r="H709" s="212"/>
      <c r="I709" s="214"/>
      <c r="L709" s="211"/>
      <c r="M709" s="215"/>
      <c r="N709" s="216"/>
      <c r="O709" s="216"/>
      <c r="P709" s="216"/>
      <c r="Q709" s="216"/>
      <c r="R709" s="216"/>
      <c r="S709" s="216"/>
      <c r="T709" s="217"/>
      <c r="AT709" s="212" t="s">
        <v>141</v>
      </c>
      <c r="AU709" s="212" t="s">
        <v>85</v>
      </c>
      <c r="AV709" s="210" t="s">
        <v>24</v>
      </c>
      <c r="AW709" s="210" t="s">
        <v>40</v>
      </c>
      <c r="AX709" s="210" t="s">
        <v>76</v>
      </c>
      <c r="AY709" s="212" t="s">
        <v>128</v>
      </c>
    </row>
    <row r="710" s="199" customFormat="true" ht="13.5" hidden="false" customHeight="false" outlineLevel="0" collapsed="false">
      <c r="B710" s="200"/>
      <c r="D710" s="195" t="s">
        <v>141</v>
      </c>
      <c r="E710" s="209"/>
      <c r="F710" s="218" t="s">
        <v>941</v>
      </c>
      <c r="H710" s="219" t="n">
        <v>63</v>
      </c>
      <c r="I710" s="205"/>
      <c r="L710" s="200"/>
      <c r="M710" s="206"/>
      <c r="N710" s="207"/>
      <c r="O710" s="207"/>
      <c r="P710" s="207"/>
      <c r="Q710" s="207"/>
      <c r="R710" s="207"/>
      <c r="S710" s="207"/>
      <c r="T710" s="208"/>
      <c r="AT710" s="209" t="s">
        <v>141</v>
      </c>
      <c r="AU710" s="209" t="s">
        <v>85</v>
      </c>
      <c r="AV710" s="199" t="s">
        <v>85</v>
      </c>
      <c r="AW710" s="199" t="s">
        <v>40</v>
      </c>
      <c r="AX710" s="199" t="s">
        <v>76</v>
      </c>
      <c r="AY710" s="209" t="s">
        <v>128</v>
      </c>
    </row>
    <row r="711" s="199" customFormat="true" ht="13.5" hidden="false" customHeight="false" outlineLevel="0" collapsed="false">
      <c r="B711" s="200"/>
      <c r="D711" s="195" t="s">
        <v>141</v>
      </c>
      <c r="E711" s="209"/>
      <c r="F711" s="218" t="s">
        <v>942</v>
      </c>
      <c r="H711" s="219" t="n">
        <v>90</v>
      </c>
      <c r="I711" s="205"/>
      <c r="L711" s="200"/>
      <c r="M711" s="206"/>
      <c r="N711" s="207"/>
      <c r="O711" s="207"/>
      <c r="P711" s="207"/>
      <c r="Q711" s="207"/>
      <c r="R711" s="207"/>
      <c r="S711" s="207"/>
      <c r="T711" s="208"/>
      <c r="AT711" s="209" t="s">
        <v>141</v>
      </c>
      <c r="AU711" s="209" t="s">
        <v>85</v>
      </c>
      <c r="AV711" s="199" t="s">
        <v>85</v>
      </c>
      <c r="AW711" s="199" t="s">
        <v>40</v>
      </c>
      <c r="AX711" s="199" t="s">
        <v>76</v>
      </c>
      <c r="AY711" s="209" t="s">
        <v>128</v>
      </c>
    </row>
    <row r="712" s="199" customFormat="true" ht="13.5" hidden="false" customHeight="false" outlineLevel="0" collapsed="false">
      <c r="B712" s="200"/>
      <c r="D712" s="195" t="s">
        <v>141</v>
      </c>
      <c r="E712" s="209"/>
      <c r="F712" s="218"/>
      <c r="H712" s="219" t="n">
        <v>0</v>
      </c>
      <c r="I712" s="205"/>
      <c r="L712" s="200"/>
      <c r="M712" s="206"/>
      <c r="N712" s="207"/>
      <c r="O712" s="207"/>
      <c r="P712" s="207"/>
      <c r="Q712" s="207"/>
      <c r="R712" s="207"/>
      <c r="S712" s="207"/>
      <c r="T712" s="208"/>
      <c r="AT712" s="209" t="s">
        <v>141</v>
      </c>
      <c r="AU712" s="209" t="s">
        <v>85</v>
      </c>
      <c r="AV712" s="199" t="s">
        <v>85</v>
      </c>
      <c r="AW712" s="199" t="s">
        <v>40</v>
      </c>
      <c r="AX712" s="199" t="s">
        <v>76</v>
      </c>
      <c r="AY712" s="209" t="s">
        <v>128</v>
      </c>
    </row>
    <row r="713" s="210" customFormat="true" ht="13.5" hidden="false" customHeight="false" outlineLevel="0" collapsed="false">
      <c r="B713" s="211"/>
      <c r="D713" s="195" t="s">
        <v>141</v>
      </c>
      <c r="E713" s="212"/>
      <c r="F713" s="213" t="s">
        <v>943</v>
      </c>
      <c r="H713" s="212"/>
      <c r="I713" s="214"/>
      <c r="L713" s="211"/>
      <c r="M713" s="215"/>
      <c r="N713" s="216"/>
      <c r="O713" s="216"/>
      <c r="P713" s="216"/>
      <c r="Q713" s="216"/>
      <c r="R713" s="216"/>
      <c r="S713" s="216"/>
      <c r="T713" s="217"/>
      <c r="AT713" s="212" t="s">
        <v>141</v>
      </c>
      <c r="AU713" s="212" t="s">
        <v>85</v>
      </c>
      <c r="AV713" s="210" t="s">
        <v>24</v>
      </c>
      <c r="AW713" s="210" t="s">
        <v>40</v>
      </c>
      <c r="AX713" s="210" t="s">
        <v>76</v>
      </c>
      <c r="AY713" s="212" t="s">
        <v>128</v>
      </c>
    </row>
    <row r="714" s="199" customFormat="true" ht="13.5" hidden="false" customHeight="false" outlineLevel="0" collapsed="false">
      <c r="B714" s="200"/>
      <c r="D714" s="195" t="s">
        <v>141</v>
      </c>
      <c r="E714" s="209"/>
      <c r="F714" s="218" t="s">
        <v>944</v>
      </c>
      <c r="H714" s="219" t="n">
        <v>4.5</v>
      </c>
      <c r="I714" s="205"/>
      <c r="L714" s="200"/>
      <c r="M714" s="206"/>
      <c r="N714" s="207"/>
      <c r="O714" s="207"/>
      <c r="P714" s="207"/>
      <c r="Q714" s="207"/>
      <c r="R714" s="207"/>
      <c r="S714" s="207"/>
      <c r="T714" s="208"/>
      <c r="AT714" s="209" t="s">
        <v>141</v>
      </c>
      <c r="AU714" s="209" t="s">
        <v>85</v>
      </c>
      <c r="AV714" s="199" t="s">
        <v>85</v>
      </c>
      <c r="AW714" s="199" t="s">
        <v>40</v>
      </c>
      <c r="AX714" s="199" t="s">
        <v>76</v>
      </c>
      <c r="AY714" s="209" t="s">
        <v>128</v>
      </c>
    </row>
    <row r="715" s="220" customFormat="true" ht="13.5" hidden="false" customHeight="false" outlineLevel="0" collapsed="false">
      <c r="B715" s="221"/>
      <c r="D715" s="201" t="s">
        <v>141</v>
      </c>
      <c r="E715" s="222"/>
      <c r="F715" s="223" t="s">
        <v>169</v>
      </c>
      <c r="H715" s="224" t="n">
        <v>293.5</v>
      </c>
      <c r="I715" s="225"/>
      <c r="L715" s="221"/>
      <c r="M715" s="226"/>
      <c r="N715" s="227"/>
      <c r="O715" s="227"/>
      <c r="P715" s="227"/>
      <c r="Q715" s="227"/>
      <c r="R715" s="227"/>
      <c r="S715" s="227"/>
      <c r="T715" s="228"/>
      <c r="AT715" s="229" t="s">
        <v>141</v>
      </c>
      <c r="AU715" s="229" t="s">
        <v>85</v>
      </c>
      <c r="AV715" s="220" t="s">
        <v>135</v>
      </c>
      <c r="AW715" s="220" t="s">
        <v>40</v>
      </c>
      <c r="AX715" s="220" t="s">
        <v>24</v>
      </c>
      <c r="AY715" s="229" t="s">
        <v>128</v>
      </c>
    </row>
    <row r="716" s="29" customFormat="true" ht="22.5" hidden="false" customHeight="true" outlineLevel="0" collapsed="false">
      <c r="B716" s="182"/>
      <c r="C716" s="235" t="s">
        <v>945</v>
      </c>
      <c r="D716" s="235" t="s">
        <v>386</v>
      </c>
      <c r="E716" s="236" t="s">
        <v>946</v>
      </c>
      <c r="F716" s="237" t="s">
        <v>947</v>
      </c>
      <c r="G716" s="238" t="s">
        <v>350</v>
      </c>
      <c r="H716" s="239" t="n">
        <v>10.34</v>
      </c>
      <c r="I716" s="240"/>
      <c r="J716" s="241" t="n">
        <f aca="false">ROUND(I716*H716,2)</f>
        <v>0</v>
      </c>
      <c r="K716" s="237" t="s">
        <v>134</v>
      </c>
      <c r="L716" s="242"/>
      <c r="M716" s="243"/>
      <c r="N716" s="244" t="s">
        <v>47</v>
      </c>
      <c r="O716" s="31"/>
      <c r="P716" s="192" t="n">
        <f aca="false">O716*H716</f>
        <v>0</v>
      </c>
      <c r="Q716" s="192" t="n">
        <v>1</v>
      </c>
      <c r="R716" s="192" t="n">
        <f aca="false">Q716*H716</f>
        <v>10.34</v>
      </c>
      <c r="S716" s="192" t="n">
        <v>0</v>
      </c>
      <c r="T716" s="193" t="n">
        <f aca="false">S716*H716</f>
        <v>0</v>
      </c>
      <c r="AR716" s="10" t="s">
        <v>180</v>
      </c>
      <c r="AT716" s="10" t="s">
        <v>386</v>
      </c>
      <c r="AU716" s="10" t="s">
        <v>85</v>
      </c>
      <c r="AY716" s="10" t="s">
        <v>128</v>
      </c>
      <c r="BE716" s="194" t="n">
        <f aca="false">IF(N716="základní",J716,0)</f>
        <v>0</v>
      </c>
      <c r="BF716" s="194" t="n">
        <f aca="false">IF(N716="snížená",J716,0)</f>
        <v>0</v>
      </c>
      <c r="BG716" s="194" t="n">
        <f aca="false">IF(N716="zákl. přenesená",J716,0)</f>
        <v>0</v>
      </c>
      <c r="BH716" s="194" t="n">
        <f aca="false">IF(N716="sníž. přenesená",J716,0)</f>
        <v>0</v>
      </c>
      <c r="BI716" s="194" t="n">
        <f aca="false">IF(N716="nulová",J716,0)</f>
        <v>0</v>
      </c>
      <c r="BJ716" s="10" t="s">
        <v>24</v>
      </c>
      <c r="BK716" s="194" t="n">
        <f aca="false">ROUND(I716*H716,2)</f>
        <v>0</v>
      </c>
      <c r="BL716" s="10" t="s">
        <v>135</v>
      </c>
      <c r="BM716" s="10" t="s">
        <v>948</v>
      </c>
    </row>
    <row r="717" s="29" customFormat="true" ht="27" hidden="false" customHeight="false" outlineLevel="0" collapsed="false">
      <c r="B717" s="30"/>
      <c r="D717" s="195" t="s">
        <v>137</v>
      </c>
      <c r="F717" s="196" t="s">
        <v>949</v>
      </c>
      <c r="I717" s="153"/>
      <c r="L717" s="30"/>
      <c r="M717" s="197"/>
      <c r="N717" s="31"/>
      <c r="O717" s="31"/>
      <c r="P717" s="31"/>
      <c r="Q717" s="31"/>
      <c r="R717" s="31"/>
      <c r="S717" s="31"/>
      <c r="T717" s="70"/>
      <c r="AT717" s="10" t="s">
        <v>137</v>
      </c>
      <c r="AU717" s="10" t="s">
        <v>85</v>
      </c>
    </row>
    <row r="718" s="29" customFormat="true" ht="27" hidden="false" customHeight="false" outlineLevel="0" collapsed="false">
      <c r="B718" s="30"/>
      <c r="D718" s="195" t="s">
        <v>556</v>
      </c>
      <c r="F718" s="198" t="s">
        <v>950</v>
      </c>
      <c r="I718" s="153"/>
      <c r="L718" s="30"/>
      <c r="M718" s="197"/>
      <c r="N718" s="31"/>
      <c r="O718" s="31"/>
      <c r="P718" s="31"/>
      <c r="Q718" s="31"/>
      <c r="R718" s="31"/>
      <c r="S718" s="31"/>
      <c r="T718" s="70"/>
      <c r="AT718" s="10" t="s">
        <v>556</v>
      </c>
      <c r="AU718" s="10" t="s">
        <v>85</v>
      </c>
    </row>
    <row r="719" s="199" customFormat="true" ht="13.5" hidden="false" customHeight="false" outlineLevel="0" collapsed="false">
      <c r="B719" s="200"/>
      <c r="D719" s="195" t="s">
        <v>141</v>
      </c>
      <c r="E719" s="209"/>
      <c r="F719" s="218" t="s">
        <v>951</v>
      </c>
      <c r="H719" s="219" t="n">
        <v>157.5</v>
      </c>
      <c r="I719" s="205"/>
      <c r="L719" s="200"/>
      <c r="M719" s="206"/>
      <c r="N719" s="207"/>
      <c r="O719" s="207"/>
      <c r="P719" s="207"/>
      <c r="Q719" s="207"/>
      <c r="R719" s="207"/>
      <c r="S719" s="207"/>
      <c r="T719" s="208"/>
      <c r="AT719" s="209" t="s">
        <v>141</v>
      </c>
      <c r="AU719" s="209" t="s">
        <v>85</v>
      </c>
      <c r="AV719" s="199" t="s">
        <v>85</v>
      </c>
      <c r="AW719" s="199" t="s">
        <v>40</v>
      </c>
      <c r="AX719" s="199" t="s">
        <v>24</v>
      </c>
      <c r="AY719" s="209" t="s">
        <v>128</v>
      </c>
    </row>
    <row r="720" s="199" customFormat="true" ht="13.5" hidden="false" customHeight="false" outlineLevel="0" collapsed="false">
      <c r="B720" s="200"/>
      <c r="D720" s="201" t="s">
        <v>141</v>
      </c>
      <c r="F720" s="203" t="s">
        <v>952</v>
      </c>
      <c r="H720" s="204" t="n">
        <v>10.34</v>
      </c>
      <c r="I720" s="205"/>
      <c r="L720" s="200"/>
      <c r="M720" s="206"/>
      <c r="N720" s="207"/>
      <c r="O720" s="207"/>
      <c r="P720" s="207"/>
      <c r="Q720" s="207"/>
      <c r="R720" s="207"/>
      <c r="S720" s="207"/>
      <c r="T720" s="208"/>
      <c r="AT720" s="209" t="s">
        <v>141</v>
      </c>
      <c r="AU720" s="209" t="s">
        <v>85</v>
      </c>
      <c r="AV720" s="199" t="s">
        <v>85</v>
      </c>
      <c r="AW720" s="199" t="s">
        <v>6</v>
      </c>
      <c r="AX720" s="199" t="s">
        <v>24</v>
      </c>
      <c r="AY720" s="209" t="s">
        <v>128</v>
      </c>
    </row>
    <row r="721" s="29" customFormat="true" ht="22.5" hidden="false" customHeight="true" outlineLevel="0" collapsed="false">
      <c r="B721" s="182"/>
      <c r="C721" s="235" t="s">
        <v>953</v>
      </c>
      <c r="D721" s="235" t="s">
        <v>386</v>
      </c>
      <c r="E721" s="236" t="s">
        <v>954</v>
      </c>
      <c r="F721" s="237" t="s">
        <v>955</v>
      </c>
      <c r="G721" s="238" t="s">
        <v>350</v>
      </c>
      <c r="H721" s="239" t="n">
        <v>8.928</v>
      </c>
      <c r="I721" s="240"/>
      <c r="J721" s="241" t="n">
        <f aca="false">ROUND(I721*H721,2)</f>
        <v>0</v>
      </c>
      <c r="K721" s="237"/>
      <c r="L721" s="242"/>
      <c r="M721" s="243"/>
      <c r="N721" s="244" t="s">
        <v>47</v>
      </c>
      <c r="O721" s="31"/>
      <c r="P721" s="192" t="n">
        <f aca="false">O721*H721</f>
        <v>0</v>
      </c>
      <c r="Q721" s="192" t="n">
        <v>1</v>
      </c>
      <c r="R721" s="192" t="n">
        <f aca="false">Q721*H721</f>
        <v>8.928</v>
      </c>
      <c r="S721" s="192" t="n">
        <v>0</v>
      </c>
      <c r="T721" s="193" t="n">
        <f aca="false">S721*H721</f>
        <v>0</v>
      </c>
      <c r="AR721" s="10" t="s">
        <v>180</v>
      </c>
      <c r="AT721" s="10" t="s">
        <v>386</v>
      </c>
      <c r="AU721" s="10" t="s">
        <v>85</v>
      </c>
      <c r="AY721" s="10" t="s">
        <v>128</v>
      </c>
      <c r="BE721" s="194" t="n">
        <f aca="false">IF(N721="základní",J721,0)</f>
        <v>0</v>
      </c>
      <c r="BF721" s="194" t="n">
        <f aca="false">IF(N721="snížená",J721,0)</f>
        <v>0</v>
      </c>
      <c r="BG721" s="194" t="n">
        <f aca="false">IF(N721="zákl. přenesená",J721,0)</f>
        <v>0</v>
      </c>
      <c r="BH721" s="194" t="n">
        <f aca="false">IF(N721="sníž. přenesená",J721,0)</f>
        <v>0</v>
      </c>
      <c r="BI721" s="194" t="n">
        <f aca="false">IF(N721="nulová",J721,0)</f>
        <v>0</v>
      </c>
      <c r="BJ721" s="10" t="s">
        <v>24</v>
      </c>
      <c r="BK721" s="194" t="n">
        <f aca="false">ROUND(I721*H721,2)</f>
        <v>0</v>
      </c>
      <c r="BL721" s="10" t="s">
        <v>135</v>
      </c>
      <c r="BM721" s="10" t="s">
        <v>956</v>
      </c>
    </row>
    <row r="722" s="199" customFormat="true" ht="13.5" hidden="false" customHeight="false" outlineLevel="0" collapsed="false">
      <c r="B722" s="200"/>
      <c r="D722" s="195" t="s">
        <v>141</v>
      </c>
      <c r="E722" s="209"/>
      <c r="F722" s="218" t="s">
        <v>957</v>
      </c>
      <c r="H722" s="219" t="n">
        <v>136</v>
      </c>
      <c r="I722" s="205"/>
      <c r="L722" s="200"/>
      <c r="M722" s="206"/>
      <c r="N722" s="207"/>
      <c r="O722" s="207"/>
      <c r="P722" s="207"/>
      <c r="Q722" s="207"/>
      <c r="R722" s="207"/>
      <c r="S722" s="207"/>
      <c r="T722" s="208"/>
      <c r="AT722" s="209" t="s">
        <v>141</v>
      </c>
      <c r="AU722" s="209" t="s">
        <v>85</v>
      </c>
      <c r="AV722" s="199" t="s">
        <v>85</v>
      </c>
      <c r="AW722" s="199" t="s">
        <v>40</v>
      </c>
      <c r="AX722" s="199" t="s">
        <v>24</v>
      </c>
      <c r="AY722" s="209" t="s">
        <v>128</v>
      </c>
    </row>
    <row r="723" s="199" customFormat="true" ht="13.5" hidden="false" customHeight="false" outlineLevel="0" collapsed="false">
      <c r="B723" s="200"/>
      <c r="D723" s="201" t="s">
        <v>141</v>
      </c>
      <c r="F723" s="203" t="s">
        <v>958</v>
      </c>
      <c r="H723" s="204" t="n">
        <v>8.928</v>
      </c>
      <c r="I723" s="205"/>
      <c r="L723" s="200"/>
      <c r="M723" s="206"/>
      <c r="N723" s="207"/>
      <c r="O723" s="207"/>
      <c r="P723" s="207"/>
      <c r="Q723" s="207"/>
      <c r="R723" s="207"/>
      <c r="S723" s="207"/>
      <c r="T723" s="208"/>
      <c r="AT723" s="209" t="s">
        <v>141</v>
      </c>
      <c r="AU723" s="209" t="s">
        <v>85</v>
      </c>
      <c r="AV723" s="199" t="s">
        <v>85</v>
      </c>
      <c r="AW723" s="199" t="s">
        <v>6</v>
      </c>
      <c r="AX723" s="199" t="s">
        <v>24</v>
      </c>
      <c r="AY723" s="209" t="s">
        <v>128</v>
      </c>
    </row>
    <row r="724" s="29" customFormat="true" ht="22.5" hidden="false" customHeight="true" outlineLevel="0" collapsed="false">
      <c r="B724" s="182"/>
      <c r="C724" s="183" t="s">
        <v>959</v>
      </c>
      <c r="D724" s="183" t="s">
        <v>130</v>
      </c>
      <c r="E724" s="184" t="s">
        <v>960</v>
      </c>
      <c r="F724" s="185" t="s">
        <v>961</v>
      </c>
      <c r="G724" s="186" t="s">
        <v>183</v>
      </c>
      <c r="H724" s="187" t="n">
        <v>153</v>
      </c>
      <c r="I724" s="188"/>
      <c r="J724" s="189" t="n">
        <f aca="false">ROUND(I724*H724,2)</f>
        <v>0</v>
      </c>
      <c r="K724" s="185" t="s">
        <v>134</v>
      </c>
      <c r="L724" s="30"/>
      <c r="M724" s="190"/>
      <c r="N724" s="191" t="s">
        <v>47</v>
      </c>
      <c r="O724" s="31"/>
      <c r="P724" s="192" t="n">
        <f aca="false">O724*H724</f>
        <v>0</v>
      </c>
      <c r="Q724" s="192" t="n">
        <v>0.16849</v>
      </c>
      <c r="R724" s="192" t="n">
        <f aca="false">Q724*H724</f>
        <v>25.77897</v>
      </c>
      <c r="S724" s="192" t="n">
        <v>0</v>
      </c>
      <c r="T724" s="193" t="n">
        <f aca="false">S724*H724</f>
        <v>0</v>
      </c>
      <c r="AR724" s="10" t="s">
        <v>135</v>
      </c>
      <c r="AT724" s="10" t="s">
        <v>130</v>
      </c>
      <c r="AU724" s="10" t="s">
        <v>85</v>
      </c>
      <c r="AY724" s="10" t="s">
        <v>128</v>
      </c>
      <c r="BE724" s="194" t="n">
        <f aca="false">IF(N724="základní",J724,0)</f>
        <v>0</v>
      </c>
      <c r="BF724" s="194" t="n">
        <f aca="false">IF(N724="snížená",J724,0)</f>
        <v>0</v>
      </c>
      <c r="BG724" s="194" t="n">
        <f aca="false">IF(N724="zákl. přenesená",J724,0)</f>
        <v>0</v>
      </c>
      <c r="BH724" s="194" t="n">
        <f aca="false">IF(N724="sníž. přenesená",J724,0)</f>
        <v>0</v>
      </c>
      <c r="BI724" s="194" t="n">
        <f aca="false">IF(N724="nulová",J724,0)</f>
        <v>0</v>
      </c>
      <c r="BJ724" s="10" t="s">
        <v>24</v>
      </c>
      <c r="BK724" s="194" t="n">
        <f aca="false">ROUND(I724*H724,2)</f>
        <v>0</v>
      </c>
      <c r="BL724" s="10" t="s">
        <v>135</v>
      </c>
      <c r="BM724" s="10" t="s">
        <v>962</v>
      </c>
    </row>
    <row r="725" s="29" customFormat="true" ht="27" hidden="false" customHeight="false" outlineLevel="0" collapsed="false">
      <c r="B725" s="30"/>
      <c r="D725" s="195" t="s">
        <v>137</v>
      </c>
      <c r="F725" s="196" t="s">
        <v>963</v>
      </c>
      <c r="I725" s="153"/>
      <c r="L725" s="30"/>
      <c r="M725" s="197"/>
      <c r="N725" s="31"/>
      <c r="O725" s="31"/>
      <c r="P725" s="31"/>
      <c r="Q725" s="31"/>
      <c r="R725" s="31"/>
      <c r="S725" s="31"/>
      <c r="T725" s="70"/>
      <c r="AT725" s="10" t="s">
        <v>137</v>
      </c>
      <c r="AU725" s="10" t="s">
        <v>85</v>
      </c>
    </row>
    <row r="726" s="29" customFormat="true" ht="108" hidden="false" customHeight="false" outlineLevel="0" collapsed="false">
      <c r="B726" s="30"/>
      <c r="D726" s="195" t="s">
        <v>139</v>
      </c>
      <c r="F726" s="198" t="s">
        <v>964</v>
      </c>
      <c r="I726" s="153"/>
      <c r="L726" s="30"/>
      <c r="M726" s="197"/>
      <c r="N726" s="31"/>
      <c r="O726" s="31"/>
      <c r="P726" s="31"/>
      <c r="Q726" s="31"/>
      <c r="R726" s="31"/>
      <c r="S726" s="31"/>
      <c r="T726" s="70"/>
      <c r="AT726" s="10" t="s">
        <v>139</v>
      </c>
      <c r="AU726" s="10" t="s">
        <v>85</v>
      </c>
    </row>
    <row r="727" s="210" customFormat="true" ht="13.5" hidden="false" customHeight="false" outlineLevel="0" collapsed="false">
      <c r="B727" s="211"/>
      <c r="D727" s="195" t="s">
        <v>141</v>
      </c>
      <c r="E727" s="212"/>
      <c r="F727" s="213" t="s">
        <v>166</v>
      </c>
      <c r="H727" s="212"/>
      <c r="I727" s="214"/>
      <c r="L727" s="211"/>
      <c r="M727" s="215"/>
      <c r="N727" s="216"/>
      <c r="O727" s="216"/>
      <c r="P727" s="216"/>
      <c r="Q727" s="216"/>
      <c r="R727" s="216"/>
      <c r="S727" s="216"/>
      <c r="T727" s="217"/>
      <c r="AT727" s="212" t="s">
        <v>141</v>
      </c>
      <c r="AU727" s="212" t="s">
        <v>85</v>
      </c>
      <c r="AV727" s="210" t="s">
        <v>24</v>
      </c>
      <c r="AW727" s="210" t="s">
        <v>40</v>
      </c>
      <c r="AX727" s="210" t="s">
        <v>76</v>
      </c>
      <c r="AY727" s="212" t="s">
        <v>128</v>
      </c>
    </row>
    <row r="728" s="210" customFormat="true" ht="13.5" hidden="false" customHeight="false" outlineLevel="0" collapsed="false">
      <c r="B728" s="211"/>
      <c r="D728" s="195" t="s">
        <v>141</v>
      </c>
      <c r="E728" s="212"/>
      <c r="F728" s="213" t="s">
        <v>965</v>
      </c>
      <c r="H728" s="212"/>
      <c r="I728" s="214"/>
      <c r="L728" s="211"/>
      <c r="M728" s="215"/>
      <c r="N728" s="216"/>
      <c r="O728" s="216"/>
      <c r="P728" s="216"/>
      <c r="Q728" s="216"/>
      <c r="R728" s="216"/>
      <c r="S728" s="216"/>
      <c r="T728" s="217"/>
      <c r="AT728" s="212" t="s">
        <v>141</v>
      </c>
      <c r="AU728" s="212" t="s">
        <v>85</v>
      </c>
      <c r="AV728" s="210" t="s">
        <v>24</v>
      </c>
      <c r="AW728" s="210" t="s">
        <v>40</v>
      </c>
      <c r="AX728" s="210" t="s">
        <v>76</v>
      </c>
      <c r="AY728" s="212" t="s">
        <v>128</v>
      </c>
    </row>
    <row r="729" s="199" customFormat="true" ht="13.5" hidden="false" customHeight="false" outlineLevel="0" collapsed="false">
      <c r="B729" s="200"/>
      <c r="D729" s="195" t="s">
        <v>141</v>
      </c>
      <c r="E729" s="209"/>
      <c r="F729" s="218" t="s">
        <v>966</v>
      </c>
      <c r="H729" s="219" t="n">
        <v>47</v>
      </c>
      <c r="I729" s="205"/>
      <c r="L729" s="200"/>
      <c r="M729" s="206"/>
      <c r="N729" s="207"/>
      <c r="O729" s="207"/>
      <c r="P729" s="207"/>
      <c r="Q729" s="207"/>
      <c r="R729" s="207"/>
      <c r="S729" s="207"/>
      <c r="T729" s="208"/>
      <c r="AT729" s="209" t="s">
        <v>141</v>
      </c>
      <c r="AU729" s="209" t="s">
        <v>85</v>
      </c>
      <c r="AV729" s="199" t="s">
        <v>85</v>
      </c>
      <c r="AW729" s="199" t="s">
        <v>40</v>
      </c>
      <c r="AX729" s="199" t="s">
        <v>76</v>
      </c>
      <c r="AY729" s="209" t="s">
        <v>128</v>
      </c>
    </row>
    <row r="730" s="199" customFormat="true" ht="13.5" hidden="false" customHeight="false" outlineLevel="0" collapsed="false">
      <c r="B730" s="200"/>
      <c r="D730" s="195" t="s">
        <v>141</v>
      </c>
      <c r="E730" s="209"/>
      <c r="F730" s="218" t="s">
        <v>967</v>
      </c>
      <c r="H730" s="219" t="n">
        <v>6</v>
      </c>
      <c r="I730" s="205"/>
      <c r="L730" s="200"/>
      <c r="M730" s="206"/>
      <c r="N730" s="207"/>
      <c r="O730" s="207"/>
      <c r="P730" s="207"/>
      <c r="Q730" s="207"/>
      <c r="R730" s="207"/>
      <c r="S730" s="207"/>
      <c r="T730" s="208"/>
      <c r="AT730" s="209" t="s">
        <v>141</v>
      </c>
      <c r="AU730" s="209" t="s">
        <v>85</v>
      </c>
      <c r="AV730" s="199" t="s">
        <v>85</v>
      </c>
      <c r="AW730" s="199" t="s">
        <v>40</v>
      </c>
      <c r="AX730" s="199" t="s">
        <v>76</v>
      </c>
      <c r="AY730" s="209" t="s">
        <v>128</v>
      </c>
    </row>
    <row r="731" s="199" customFormat="true" ht="13.5" hidden="false" customHeight="false" outlineLevel="0" collapsed="false">
      <c r="B731" s="200"/>
      <c r="D731" s="195" t="s">
        <v>141</v>
      </c>
      <c r="E731" s="209"/>
      <c r="F731" s="218" t="s">
        <v>968</v>
      </c>
      <c r="H731" s="219" t="n">
        <v>2.5</v>
      </c>
      <c r="I731" s="205"/>
      <c r="L731" s="200"/>
      <c r="M731" s="206"/>
      <c r="N731" s="207"/>
      <c r="O731" s="207"/>
      <c r="P731" s="207"/>
      <c r="Q731" s="207"/>
      <c r="R731" s="207"/>
      <c r="S731" s="207"/>
      <c r="T731" s="208"/>
      <c r="AT731" s="209" t="s">
        <v>141</v>
      </c>
      <c r="AU731" s="209" t="s">
        <v>85</v>
      </c>
      <c r="AV731" s="199" t="s">
        <v>85</v>
      </c>
      <c r="AW731" s="199" t="s">
        <v>40</v>
      </c>
      <c r="AX731" s="199" t="s">
        <v>76</v>
      </c>
      <c r="AY731" s="209" t="s">
        <v>128</v>
      </c>
    </row>
    <row r="732" s="199" customFormat="true" ht="13.5" hidden="false" customHeight="false" outlineLevel="0" collapsed="false">
      <c r="B732" s="200"/>
      <c r="D732" s="195" t="s">
        <v>141</v>
      </c>
      <c r="E732" s="209"/>
      <c r="F732" s="218" t="s">
        <v>969</v>
      </c>
      <c r="H732" s="219" t="n">
        <v>3</v>
      </c>
      <c r="I732" s="205"/>
      <c r="L732" s="200"/>
      <c r="M732" s="206"/>
      <c r="N732" s="207"/>
      <c r="O732" s="207"/>
      <c r="P732" s="207"/>
      <c r="Q732" s="207"/>
      <c r="R732" s="207"/>
      <c r="S732" s="207"/>
      <c r="T732" s="208"/>
      <c r="AT732" s="209" t="s">
        <v>141</v>
      </c>
      <c r="AU732" s="209" t="s">
        <v>85</v>
      </c>
      <c r="AV732" s="199" t="s">
        <v>85</v>
      </c>
      <c r="AW732" s="199" t="s">
        <v>40</v>
      </c>
      <c r="AX732" s="199" t="s">
        <v>76</v>
      </c>
      <c r="AY732" s="209" t="s">
        <v>128</v>
      </c>
    </row>
    <row r="733" s="199" customFormat="true" ht="13.5" hidden="false" customHeight="false" outlineLevel="0" collapsed="false">
      <c r="B733" s="200"/>
      <c r="D733" s="195" t="s">
        <v>141</v>
      </c>
      <c r="E733" s="209"/>
      <c r="F733" s="218" t="s">
        <v>970</v>
      </c>
      <c r="H733" s="219" t="n">
        <v>4.5</v>
      </c>
      <c r="I733" s="205"/>
      <c r="L733" s="200"/>
      <c r="M733" s="206"/>
      <c r="N733" s="207"/>
      <c r="O733" s="207"/>
      <c r="P733" s="207"/>
      <c r="Q733" s="207"/>
      <c r="R733" s="207"/>
      <c r="S733" s="207"/>
      <c r="T733" s="208"/>
      <c r="AT733" s="209" t="s">
        <v>141</v>
      </c>
      <c r="AU733" s="209" t="s">
        <v>85</v>
      </c>
      <c r="AV733" s="199" t="s">
        <v>85</v>
      </c>
      <c r="AW733" s="199" t="s">
        <v>40</v>
      </c>
      <c r="AX733" s="199" t="s">
        <v>76</v>
      </c>
      <c r="AY733" s="209" t="s">
        <v>128</v>
      </c>
    </row>
    <row r="734" s="199" customFormat="true" ht="13.5" hidden="false" customHeight="false" outlineLevel="0" collapsed="false">
      <c r="B734" s="200"/>
      <c r="D734" s="195" t="s">
        <v>141</v>
      </c>
      <c r="E734" s="209"/>
      <c r="F734" s="218"/>
      <c r="H734" s="219" t="n">
        <v>0</v>
      </c>
      <c r="I734" s="205"/>
      <c r="L734" s="200"/>
      <c r="M734" s="206"/>
      <c r="N734" s="207"/>
      <c r="O734" s="207"/>
      <c r="P734" s="207"/>
      <c r="Q734" s="207"/>
      <c r="R734" s="207"/>
      <c r="S734" s="207"/>
      <c r="T734" s="208"/>
      <c r="AT734" s="209" t="s">
        <v>141</v>
      </c>
      <c r="AU734" s="209" t="s">
        <v>85</v>
      </c>
      <c r="AV734" s="199" t="s">
        <v>85</v>
      </c>
      <c r="AW734" s="199" t="s">
        <v>40</v>
      </c>
      <c r="AX734" s="199" t="s">
        <v>76</v>
      </c>
      <c r="AY734" s="209" t="s">
        <v>128</v>
      </c>
    </row>
    <row r="735" s="210" customFormat="true" ht="13.5" hidden="false" customHeight="false" outlineLevel="0" collapsed="false">
      <c r="B735" s="211"/>
      <c r="D735" s="195" t="s">
        <v>141</v>
      </c>
      <c r="E735" s="212"/>
      <c r="F735" s="213" t="s">
        <v>971</v>
      </c>
      <c r="H735" s="212"/>
      <c r="I735" s="214"/>
      <c r="L735" s="211"/>
      <c r="M735" s="215"/>
      <c r="N735" s="216"/>
      <c r="O735" s="216"/>
      <c r="P735" s="216"/>
      <c r="Q735" s="216"/>
      <c r="R735" s="216"/>
      <c r="S735" s="216"/>
      <c r="T735" s="217"/>
      <c r="AT735" s="212" t="s">
        <v>141</v>
      </c>
      <c r="AU735" s="212" t="s">
        <v>85</v>
      </c>
      <c r="AV735" s="210" t="s">
        <v>24</v>
      </c>
      <c r="AW735" s="210" t="s">
        <v>40</v>
      </c>
      <c r="AX735" s="210" t="s">
        <v>76</v>
      </c>
      <c r="AY735" s="212" t="s">
        <v>128</v>
      </c>
    </row>
    <row r="736" s="199" customFormat="true" ht="13.5" hidden="false" customHeight="false" outlineLevel="0" collapsed="false">
      <c r="B736" s="200"/>
      <c r="D736" s="195" t="s">
        <v>141</v>
      </c>
      <c r="E736" s="209"/>
      <c r="F736" s="218" t="s">
        <v>972</v>
      </c>
      <c r="H736" s="219" t="n">
        <v>90</v>
      </c>
      <c r="I736" s="205"/>
      <c r="L736" s="200"/>
      <c r="M736" s="206"/>
      <c r="N736" s="207"/>
      <c r="O736" s="207"/>
      <c r="P736" s="207"/>
      <c r="Q736" s="207"/>
      <c r="R736" s="207"/>
      <c r="S736" s="207"/>
      <c r="T736" s="208"/>
      <c r="AT736" s="209" t="s">
        <v>141</v>
      </c>
      <c r="AU736" s="209" t="s">
        <v>85</v>
      </c>
      <c r="AV736" s="199" t="s">
        <v>85</v>
      </c>
      <c r="AW736" s="199" t="s">
        <v>40</v>
      </c>
      <c r="AX736" s="199" t="s">
        <v>76</v>
      </c>
      <c r="AY736" s="209" t="s">
        <v>128</v>
      </c>
    </row>
    <row r="737" s="220" customFormat="true" ht="13.5" hidden="false" customHeight="false" outlineLevel="0" collapsed="false">
      <c r="B737" s="221"/>
      <c r="D737" s="201" t="s">
        <v>141</v>
      </c>
      <c r="E737" s="222"/>
      <c r="F737" s="223" t="s">
        <v>169</v>
      </c>
      <c r="H737" s="224" t="n">
        <v>153</v>
      </c>
      <c r="I737" s="225"/>
      <c r="L737" s="221"/>
      <c r="M737" s="226"/>
      <c r="N737" s="227"/>
      <c r="O737" s="227"/>
      <c r="P737" s="227"/>
      <c r="Q737" s="227"/>
      <c r="R737" s="227"/>
      <c r="S737" s="227"/>
      <c r="T737" s="228"/>
      <c r="AT737" s="229" t="s">
        <v>141</v>
      </c>
      <c r="AU737" s="229" t="s">
        <v>85</v>
      </c>
      <c r="AV737" s="220" t="s">
        <v>135</v>
      </c>
      <c r="AW737" s="220" t="s">
        <v>40</v>
      </c>
      <c r="AX737" s="220" t="s">
        <v>24</v>
      </c>
      <c r="AY737" s="229" t="s">
        <v>128</v>
      </c>
    </row>
    <row r="738" s="29" customFormat="true" ht="22.5" hidden="false" customHeight="true" outlineLevel="0" collapsed="false">
      <c r="B738" s="182"/>
      <c r="C738" s="235" t="s">
        <v>973</v>
      </c>
      <c r="D738" s="235" t="s">
        <v>386</v>
      </c>
      <c r="E738" s="236" t="s">
        <v>974</v>
      </c>
      <c r="F738" s="237" t="s">
        <v>975</v>
      </c>
      <c r="G738" s="238" t="s">
        <v>183</v>
      </c>
      <c r="H738" s="239" t="n">
        <v>137</v>
      </c>
      <c r="I738" s="240"/>
      <c r="J738" s="241" t="n">
        <f aca="false">ROUND(I738*H738,2)</f>
        <v>0</v>
      </c>
      <c r="K738" s="237" t="s">
        <v>134</v>
      </c>
      <c r="L738" s="242"/>
      <c r="M738" s="243"/>
      <c r="N738" s="244" t="s">
        <v>47</v>
      </c>
      <c r="O738" s="31"/>
      <c r="P738" s="192" t="n">
        <f aca="false">O738*H738</f>
        <v>0</v>
      </c>
      <c r="Q738" s="192" t="n">
        <v>0.125</v>
      </c>
      <c r="R738" s="192" t="n">
        <f aca="false">Q738*H738</f>
        <v>17.125</v>
      </c>
      <c r="S738" s="192" t="n">
        <v>0</v>
      </c>
      <c r="T738" s="193" t="n">
        <f aca="false">S738*H738</f>
        <v>0</v>
      </c>
      <c r="AR738" s="10" t="s">
        <v>180</v>
      </c>
      <c r="AT738" s="10" t="s">
        <v>386</v>
      </c>
      <c r="AU738" s="10" t="s">
        <v>85</v>
      </c>
      <c r="AY738" s="10" t="s">
        <v>128</v>
      </c>
      <c r="BE738" s="194" t="n">
        <f aca="false">IF(N738="základní",J738,0)</f>
        <v>0</v>
      </c>
      <c r="BF738" s="194" t="n">
        <f aca="false">IF(N738="snížená",J738,0)</f>
        <v>0</v>
      </c>
      <c r="BG738" s="194" t="n">
        <f aca="false">IF(N738="zákl. přenesená",J738,0)</f>
        <v>0</v>
      </c>
      <c r="BH738" s="194" t="n">
        <f aca="false">IF(N738="sníž. přenesená",J738,0)</f>
        <v>0</v>
      </c>
      <c r="BI738" s="194" t="n">
        <f aca="false">IF(N738="nulová",J738,0)</f>
        <v>0</v>
      </c>
      <c r="BJ738" s="10" t="s">
        <v>24</v>
      </c>
      <c r="BK738" s="194" t="n">
        <f aca="false">ROUND(I738*H738,2)</f>
        <v>0</v>
      </c>
      <c r="BL738" s="10" t="s">
        <v>135</v>
      </c>
      <c r="BM738" s="10" t="s">
        <v>976</v>
      </c>
    </row>
    <row r="739" s="29" customFormat="true" ht="27" hidden="false" customHeight="false" outlineLevel="0" collapsed="false">
      <c r="B739" s="30"/>
      <c r="D739" s="195" t="s">
        <v>137</v>
      </c>
      <c r="F739" s="196" t="s">
        <v>977</v>
      </c>
      <c r="I739" s="153"/>
      <c r="L739" s="30"/>
      <c r="M739" s="197"/>
      <c r="N739" s="31"/>
      <c r="O739" s="31"/>
      <c r="P739" s="31"/>
      <c r="Q739" s="31"/>
      <c r="R739" s="31"/>
      <c r="S739" s="31"/>
      <c r="T739" s="70"/>
      <c r="AT739" s="10" t="s">
        <v>137</v>
      </c>
      <c r="AU739" s="10" t="s">
        <v>85</v>
      </c>
    </row>
    <row r="740" s="210" customFormat="true" ht="13.5" hidden="false" customHeight="false" outlineLevel="0" collapsed="false">
      <c r="B740" s="211"/>
      <c r="D740" s="195" t="s">
        <v>141</v>
      </c>
      <c r="E740" s="212"/>
      <c r="F740" s="213" t="s">
        <v>978</v>
      </c>
      <c r="H740" s="212"/>
      <c r="I740" s="214"/>
      <c r="L740" s="211"/>
      <c r="M740" s="215"/>
      <c r="N740" s="216"/>
      <c r="O740" s="216"/>
      <c r="P740" s="216"/>
      <c r="Q740" s="216"/>
      <c r="R740" s="216"/>
      <c r="S740" s="216"/>
      <c r="T740" s="217"/>
      <c r="AT740" s="212" t="s">
        <v>141</v>
      </c>
      <c r="AU740" s="212" t="s">
        <v>85</v>
      </c>
      <c r="AV740" s="210" t="s">
        <v>24</v>
      </c>
      <c r="AW740" s="210" t="s">
        <v>40</v>
      </c>
      <c r="AX740" s="210" t="s">
        <v>76</v>
      </c>
      <c r="AY740" s="212" t="s">
        <v>128</v>
      </c>
    </row>
    <row r="741" s="199" customFormat="true" ht="13.5" hidden="false" customHeight="false" outlineLevel="0" collapsed="false">
      <c r="B741" s="200"/>
      <c r="D741" s="201" t="s">
        <v>141</v>
      </c>
      <c r="E741" s="202"/>
      <c r="F741" s="203" t="s">
        <v>979</v>
      </c>
      <c r="H741" s="204" t="n">
        <v>137</v>
      </c>
      <c r="I741" s="205"/>
      <c r="L741" s="200"/>
      <c r="M741" s="206"/>
      <c r="N741" s="207"/>
      <c r="O741" s="207"/>
      <c r="P741" s="207"/>
      <c r="Q741" s="207"/>
      <c r="R741" s="207"/>
      <c r="S741" s="207"/>
      <c r="T741" s="208"/>
      <c r="AT741" s="209" t="s">
        <v>141</v>
      </c>
      <c r="AU741" s="209" t="s">
        <v>85</v>
      </c>
      <c r="AV741" s="199" t="s">
        <v>85</v>
      </c>
      <c r="AW741" s="199" t="s">
        <v>40</v>
      </c>
      <c r="AX741" s="199" t="s">
        <v>24</v>
      </c>
      <c r="AY741" s="209" t="s">
        <v>128</v>
      </c>
    </row>
    <row r="742" s="29" customFormat="true" ht="22.5" hidden="false" customHeight="true" outlineLevel="0" collapsed="false">
      <c r="B742" s="182"/>
      <c r="C742" s="235" t="s">
        <v>980</v>
      </c>
      <c r="D742" s="235" t="s">
        <v>386</v>
      </c>
      <c r="E742" s="236" t="s">
        <v>981</v>
      </c>
      <c r="F742" s="237" t="s">
        <v>982</v>
      </c>
      <c r="G742" s="238" t="s">
        <v>183</v>
      </c>
      <c r="H742" s="239" t="n">
        <v>5.5</v>
      </c>
      <c r="I742" s="240"/>
      <c r="J742" s="241" t="n">
        <f aca="false">ROUND(I742*H742,2)</f>
        <v>0</v>
      </c>
      <c r="K742" s="237" t="s">
        <v>134</v>
      </c>
      <c r="L742" s="242"/>
      <c r="M742" s="243"/>
      <c r="N742" s="244" t="s">
        <v>47</v>
      </c>
      <c r="O742" s="31"/>
      <c r="P742" s="192" t="n">
        <f aca="false">O742*H742</f>
        <v>0</v>
      </c>
      <c r="Q742" s="192" t="n">
        <v>0.125</v>
      </c>
      <c r="R742" s="192" t="n">
        <f aca="false">Q742*H742</f>
        <v>0.6875</v>
      </c>
      <c r="S742" s="192" t="n">
        <v>0</v>
      </c>
      <c r="T742" s="193" t="n">
        <f aca="false">S742*H742</f>
        <v>0</v>
      </c>
      <c r="AR742" s="10" t="s">
        <v>180</v>
      </c>
      <c r="AT742" s="10" t="s">
        <v>386</v>
      </c>
      <c r="AU742" s="10" t="s">
        <v>85</v>
      </c>
      <c r="AY742" s="10" t="s">
        <v>128</v>
      </c>
      <c r="BE742" s="194" t="n">
        <f aca="false">IF(N742="základní",J742,0)</f>
        <v>0</v>
      </c>
      <c r="BF742" s="194" t="n">
        <f aca="false">IF(N742="snížená",J742,0)</f>
        <v>0</v>
      </c>
      <c r="BG742" s="194" t="n">
        <f aca="false">IF(N742="zákl. přenesená",J742,0)</f>
        <v>0</v>
      </c>
      <c r="BH742" s="194" t="n">
        <f aca="false">IF(N742="sníž. přenesená",J742,0)</f>
        <v>0</v>
      </c>
      <c r="BI742" s="194" t="n">
        <f aca="false">IF(N742="nulová",J742,0)</f>
        <v>0</v>
      </c>
      <c r="BJ742" s="10" t="s">
        <v>24</v>
      </c>
      <c r="BK742" s="194" t="n">
        <f aca="false">ROUND(I742*H742,2)</f>
        <v>0</v>
      </c>
      <c r="BL742" s="10" t="s">
        <v>135</v>
      </c>
      <c r="BM742" s="10" t="s">
        <v>983</v>
      </c>
    </row>
    <row r="743" s="29" customFormat="true" ht="27" hidden="false" customHeight="false" outlineLevel="0" collapsed="false">
      <c r="B743" s="30"/>
      <c r="D743" s="195" t="s">
        <v>137</v>
      </c>
      <c r="F743" s="196" t="s">
        <v>984</v>
      </c>
      <c r="I743" s="153"/>
      <c r="L743" s="30"/>
      <c r="M743" s="197"/>
      <c r="N743" s="31"/>
      <c r="O743" s="31"/>
      <c r="P743" s="31"/>
      <c r="Q743" s="31"/>
      <c r="R743" s="31"/>
      <c r="S743" s="31"/>
      <c r="T743" s="70"/>
      <c r="AT743" s="10" t="s">
        <v>137</v>
      </c>
      <c r="AU743" s="10" t="s">
        <v>85</v>
      </c>
    </row>
    <row r="744" s="210" customFormat="true" ht="13.5" hidden="false" customHeight="false" outlineLevel="0" collapsed="false">
      <c r="B744" s="211"/>
      <c r="D744" s="195" t="s">
        <v>141</v>
      </c>
      <c r="E744" s="212"/>
      <c r="F744" s="213" t="s">
        <v>978</v>
      </c>
      <c r="H744" s="212"/>
      <c r="I744" s="214"/>
      <c r="L744" s="211"/>
      <c r="M744" s="215"/>
      <c r="N744" s="216"/>
      <c r="O744" s="216"/>
      <c r="P744" s="216"/>
      <c r="Q744" s="216"/>
      <c r="R744" s="216"/>
      <c r="S744" s="216"/>
      <c r="T744" s="217"/>
      <c r="AT744" s="212" t="s">
        <v>141</v>
      </c>
      <c r="AU744" s="212" t="s">
        <v>85</v>
      </c>
      <c r="AV744" s="210" t="s">
        <v>24</v>
      </c>
      <c r="AW744" s="210" t="s">
        <v>40</v>
      </c>
      <c r="AX744" s="210" t="s">
        <v>76</v>
      </c>
      <c r="AY744" s="212" t="s">
        <v>128</v>
      </c>
    </row>
    <row r="745" s="199" customFormat="true" ht="13.5" hidden="false" customHeight="false" outlineLevel="0" collapsed="false">
      <c r="B745" s="200"/>
      <c r="D745" s="195" t="s">
        <v>141</v>
      </c>
      <c r="E745" s="209"/>
      <c r="F745" s="218" t="s">
        <v>985</v>
      </c>
      <c r="H745" s="219" t="n">
        <v>2.5</v>
      </c>
      <c r="I745" s="205"/>
      <c r="L745" s="200"/>
      <c r="M745" s="206"/>
      <c r="N745" s="207"/>
      <c r="O745" s="207"/>
      <c r="P745" s="207"/>
      <c r="Q745" s="207"/>
      <c r="R745" s="207"/>
      <c r="S745" s="207"/>
      <c r="T745" s="208"/>
      <c r="AT745" s="209" t="s">
        <v>141</v>
      </c>
      <c r="AU745" s="209" t="s">
        <v>85</v>
      </c>
      <c r="AV745" s="199" t="s">
        <v>85</v>
      </c>
      <c r="AW745" s="199" t="s">
        <v>40</v>
      </c>
      <c r="AX745" s="199" t="s">
        <v>76</v>
      </c>
      <c r="AY745" s="209" t="s">
        <v>128</v>
      </c>
    </row>
    <row r="746" s="199" customFormat="true" ht="13.5" hidden="false" customHeight="false" outlineLevel="0" collapsed="false">
      <c r="B746" s="200"/>
      <c r="D746" s="195" t="s">
        <v>141</v>
      </c>
      <c r="E746" s="209"/>
      <c r="F746" s="218" t="s">
        <v>986</v>
      </c>
      <c r="H746" s="219" t="n">
        <v>3</v>
      </c>
      <c r="I746" s="205"/>
      <c r="L746" s="200"/>
      <c r="M746" s="206"/>
      <c r="N746" s="207"/>
      <c r="O746" s="207"/>
      <c r="P746" s="207"/>
      <c r="Q746" s="207"/>
      <c r="R746" s="207"/>
      <c r="S746" s="207"/>
      <c r="T746" s="208"/>
      <c r="AT746" s="209" t="s">
        <v>141</v>
      </c>
      <c r="AU746" s="209" t="s">
        <v>85</v>
      </c>
      <c r="AV746" s="199" t="s">
        <v>85</v>
      </c>
      <c r="AW746" s="199" t="s">
        <v>40</v>
      </c>
      <c r="AX746" s="199" t="s">
        <v>76</v>
      </c>
      <c r="AY746" s="209" t="s">
        <v>128</v>
      </c>
    </row>
    <row r="747" s="220" customFormat="true" ht="13.5" hidden="false" customHeight="false" outlineLevel="0" collapsed="false">
      <c r="B747" s="221"/>
      <c r="D747" s="201" t="s">
        <v>141</v>
      </c>
      <c r="E747" s="222"/>
      <c r="F747" s="223" t="s">
        <v>169</v>
      </c>
      <c r="H747" s="224" t="n">
        <v>5.5</v>
      </c>
      <c r="I747" s="225"/>
      <c r="L747" s="221"/>
      <c r="M747" s="226"/>
      <c r="N747" s="227"/>
      <c r="O747" s="227"/>
      <c r="P747" s="227"/>
      <c r="Q747" s="227"/>
      <c r="R747" s="227"/>
      <c r="S747" s="227"/>
      <c r="T747" s="228"/>
      <c r="AT747" s="229" t="s">
        <v>141</v>
      </c>
      <c r="AU747" s="229" t="s">
        <v>85</v>
      </c>
      <c r="AV747" s="220" t="s">
        <v>135</v>
      </c>
      <c r="AW747" s="220" t="s">
        <v>40</v>
      </c>
      <c r="AX747" s="220" t="s">
        <v>24</v>
      </c>
      <c r="AY747" s="229" t="s">
        <v>128</v>
      </c>
    </row>
    <row r="748" s="29" customFormat="true" ht="22.5" hidden="false" customHeight="true" outlineLevel="0" collapsed="false">
      <c r="B748" s="182"/>
      <c r="C748" s="235" t="s">
        <v>987</v>
      </c>
      <c r="D748" s="235" t="s">
        <v>386</v>
      </c>
      <c r="E748" s="236" t="s">
        <v>988</v>
      </c>
      <c r="F748" s="237" t="s">
        <v>989</v>
      </c>
      <c r="G748" s="238" t="s">
        <v>183</v>
      </c>
      <c r="H748" s="239" t="n">
        <v>4.5</v>
      </c>
      <c r="I748" s="240"/>
      <c r="J748" s="241" t="n">
        <f aca="false">ROUND(I748*H748,2)</f>
        <v>0</v>
      </c>
      <c r="K748" s="237" t="s">
        <v>134</v>
      </c>
      <c r="L748" s="242"/>
      <c r="M748" s="243"/>
      <c r="N748" s="244" t="s">
        <v>47</v>
      </c>
      <c r="O748" s="31"/>
      <c r="P748" s="192" t="n">
        <f aca="false">O748*H748</f>
        <v>0</v>
      </c>
      <c r="Q748" s="192" t="n">
        <v>0.125</v>
      </c>
      <c r="R748" s="192" t="n">
        <f aca="false">Q748*H748</f>
        <v>0.5625</v>
      </c>
      <c r="S748" s="192" t="n">
        <v>0</v>
      </c>
      <c r="T748" s="193" t="n">
        <f aca="false">S748*H748</f>
        <v>0</v>
      </c>
      <c r="AR748" s="10" t="s">
        <v>180</v>
      </c>
      <c r="AT748" s="10" t="s">
        <v>386</v>
      </c>
      <c r="AU748" s="10" t="s">
        <v>85</v>
      </c>
      <c r="AY748" s="10" t="s">
        <v>128</v>
      </c>
      <c r="BE748" s="194" t="n">
        <f aca="false">IF(N748="základní",J748,0)</f>
        <v>0</v>
      </c>
      <c r="BF748" s="194" t="n">
        <f aca="false">IF(N748="snížená",J748,0)</f>
        <v>0</v>
      </c>
      <c r="BG748" s="194" t="n">
        <f aca="false">IF(N748="zákl. přenesená",J748,0)</f>
        <v>0</v>
      </c>
      <c r="BH748" s="194" t="n">
        <f aca="false">IF(N748="sníž. přenesená",J748,0)</f>
        <v>0</v>
      </c>
      <c r="BI748" s="194" t="n">
        <f aca="false">IF(N748="nulová",J748,0)</f>
        <v>0</v>
      </c>
      <c r="BJ748" s="10" t="s">
        <v>24</v>
      </c>
      <c r="BK748" s="194" t="n">
        <f aca="false">ROUND(I748*H748,2)</f>
        <v>0</v>
      </c>
      <c r="BL748" s="10" t="s">
        <v>135</v>
      </c>
      <c r="BM748" s="10" t="s">
        <v>990</v>
      </c>
    </row>
    <row r="749" s="29" customFormat="true" ht="27" hidden="false" customHeight="false" outlineLevel="0" collapsed="false">
      <c r="B749" s="30"/>
      <c r="D749" s="195" t="s">
        <v>137</v>
      </c>
      <c r="F749" s="196" t="s">
        <v>991</v>
      </c>
      <c r="I749" s="153"/>
      <c r="L749" s="30"/>
      <c r="M749" s="197"/>
      <c r="N749" s="31"/>
      <c r="O749" s="31"/>
      <c r="P749" s="31"/>
      <c r="Q749" s="31"/>
      <c r="R749" s="31"/>
      <c r="S749" s="31"/>
      <c r="T749" s="70"/>
      <c r="AT749" s="10" t="s">
        <v>137</v>
      </c>
      <c r="AU749" s="10" t="s">
        <v>85</v>
      </c>
    </row>
    <row r="750" s="210" customFormat="true" ht="13.5" hidden="false" customHeight="false" outlineLevel="0" collapsed="false">
      <c r="B750" s="211"/>
      <c r="D750" s="195" t="s">
        <v>141</v>
      </c>
      <c r="E750" s="212"/>
      <c r="F750" s="213" t="s">
        <v>978</v>
      </c>
      <c r="H750" s="212"/>
      <c r="I750" s="214"/>
      <c r="L750" s="211"/>
      <c r="M750" s="215"/>
      <c r="N750" s="216"/>
      <c r="O750" s="216"/>
      <c r="P750" s="216"/>
      <c r="Q750" s="216"/>
      <c r="R750" s="216"/>
      <c r="S750" s="216"/>
      <c r="T750" s="217"/>
      <c r="AT750" s="212" t="s">
        <v>141</v>
      </c>
      <c r="AU750" s="212" t="s">
        <v>85</v>
      </c>
      <c r="AV750" s="210" t="s">
        <v>24</v>
      </c>
      <c r="AW750" s="210" t="s">
        <v>40</v>
      </c>
      <c r="AX750" s="210" t="s">
        <v>76</v>
      </c>
      <c r="AY750" s="212" t="s">
        <v>128</v>
      </c>
    </row>
    <row r="751" s="199" customFormat="true" ht="13.5" hidden="false" customHeight="false" outlineLevel="0" collapsed="false">
      <c r="B751" s="200"/>
      <c r="D751" s="201" t="s">
        <v>141</v>
      </c>
      <c r="E751" s="202"/>
      <c r="F751" s="203" t="s">
        <v>992</v>
      </c>
      <c r="H751" s="204" t="n">
        <v>4.5</v>
      </c>
      <c r="I751" s="205"/>
      <c r="L751" s="200"/>
      <c r="M751" s="206"/>
      <c r="N751" s="207"/>
      <c r="O751" s="207"/>
      <c r="P751" s="207"/>
      <c r="Q751" s="207"/>
      <c r="R751" s="207"/>
      <c r="S751" s="207"/>
      <c r="T751" s="208"/>
      <c r="AT751" s="209" t="s">
        <v>141</v>
      </c>
      <c r="AU751" s="209" t="s">
        <v>85</v>
      </c>
      <c r="AV751" s="199" t="s">
        <v>85</v>
      </c>
      <c r="AW751" s="199" t="s">
        <v>40</v>
      </c>
      <c r="AX751" s="199" t="s">
        <v>24</v>
      </c>
      <c r="AY751" s="209" t="s">
        <v>128</v>
      </c>
    </row>
    <row r="752" s="29" customFormat="true" ht="22.5" hidden="false" customHeight="true" outlineLevel="0" collapsed="false">
      <c r="B752" s="182"/>
      <c r="C752" s="235" t="s">
        <v>993</v>
      </c>
      <c r="D752" s="235" t="s">
        <v>386</v>
      </c>
      <c r="E752" s="236" t="s">
        <v>994</v>
      </c>
      <c r="F752" s="237" t="s">
        <v>995</v>
      </c>
      <c r="G752" s="238" t="s">
        <v>183</v>
      </c>
      <c r="H752" s="239" t="n">
        <v>6</v>
      </c>
      <c r="I752" s="240"/>
      <c r="J752" s="241" t="n">
        <f aca="false">ROUND(I752*H752,2)</f>
        <v>0</v>
      </c>
      <c r="K752" s="237" t="s">
        <v>134</v>
      </c>
      <c r="L752" s="242"/>
      <c r="M752" s="243"/>
      <c r="N752" s="244" t="s">
        <v>47</v>
      </c>
      <c r="O752" s="31"/>
      <c r="P752" s="192" t="n">
        <f aca="false">O752*H752</f>
        <v>0</v>
      </c>
      <c r="Q752" s="192" t="n">
        <v>0.125</v>
      </c>
      <c r="R752" s="192" t="n">
        <f aca="false">Q752*H752</f>
        <v>0.75</v>
      </c>
      <c r="S752" s="192" t="n">
        <v>0</v>
      </c>
      <c r="T752" s="193" t="n">
        <f aca="false">S752*H752</f>
        <v>0</v>
      </c>
      <c r="AR752" s="10" t="s">
        <v>180</v>
      </c>
      <c r="AT752" s="10" t="s">
        <v>386</v>
      </c>
      <c r="AU752" s="10" t="s">
        <v>85</v>
      </c>
      <c r="AY752" s="10" t="s">
        <v>128</v>
      </c>
      <c r="BE752" s="194" t="n">
        <f aca="false">IF(N752="základní",J752,0)</f>
        <v>0</v>
      </c>
      <c r="BF752" s="194" t="n">
        <f aca="false">IF(N752="snížená",J752,0)</f>
        <v>0</v>
      </c>
      <c r="BG752" s="194" t="n">
        <f aca="false">IF(N752="zákl. přenesená",J752,0)</f>
        <v>0</v>
      </c>
      <c r="BH752" s="194" t="n">
        <f aca="false">IF(N752="sníž. přenesená",J752,0)</f>
        <v>0</v>
      </c>
      <c r="BI752" s="194" t="n">
        <f aca="false">IF(N752="nulová",J752,0)</f>
        <v>0</v>
      </c>
      <c r="BJ752" s="10" t="s">
        <v>24</v>
      </c>
      <c r="BK752" s="194" t="n">
        <f aca="false">ROUND(I752*H752,2)</f>
        <v>0</v>
      </c>
      <c r="BL752" s="10" t="s">
        <v>135</v>
      </c>
      <c r="BM752" s="10" t="s">
        <v>996</v>
      </c>
    </row>
    <row r="753" s="29" customFormat="true" ht="27" hidden="false" customHeight="false" outlineLevel="0" collapsed="false">
      <c r="B753" s="30"/>
      <c r="D753" s="195" t="s">
        <v>137</v>
      </c>
      <c r="F753" s="196" t="s">
        <v>997</v>
      </c>
      <c r="I753" s="153"/>
      <c r="L753" s="30"/>
      <c r="M753" s="197"/>
      <c r="N753" s="31"/>
      <c r="O753" s="31"/>
      <c r="P753" s="31"/>
      <c r="Q753" s="31"/>
      <c r="R753" s="31"/>
      <c r="S753" s="31"/>
      <c r="T753" s="70"/>
      <c r="AT753" s="10" t="s">
        <v>137</v>
      </c>
      <c r="AU753" s="10" t="s">
        <v>85</v>
      </c>
    </row>
    <row r="754" s="210" customFormat="true" ht="13.5" hidden="false" customHeight="false" outlineLevel="0" collapsed="false">
      <c r="B754" s="211"/>
      <c r="D754" s="195" t="s">
        <v>141</v>
      </c>
      <c r="E754" s="212"/>
      <c r="F754" s="213" t="s">
        <v>978</v>
      </c>
      <c r="H754" s="212"/>
      <c r="I754" s="214"/>
      <c r="L754" s="211"/>
      <c r="M754" s="215"/>
      <c r="N754" s="216"/>
      <c r="O754" s="216"/>
      <c r="P754" s="216"/>
      <c r="Q754" s="216"/>
      <c r="R754" s="216"/>
      <c r="S754" s="216"/>
      <c r="T754" s="217"/>
      <c r="AT754" s="212" t="s">
        <v>141</v>
      </c>
      <c r="AU754" s="212" t="s">
        <v>85</v>
      </c>
      <c r="AV754" s="210" t="s">
        <v>24</v>
      </c>
      <c r="AW754" s="210" t="s">
        <v>40</v>
      </c>
      <c r="AX754" s="210" t="s">
        <v>76</v>
      </c>
      <c r="AY754" s="212" t="s">
        <v>128</v>
      </c>
    </row>
    <row r="755" s="199" customFormat="true" ht="13.5" hidden="false" customHeight="false" outlineLevel="0" collapsed="false">
      <c r="B755" s="200"/>
      <c r="D755" s="201" t="s">
        <v>141</v>
      </c>
      <c r="E755" s="202"/>
      <c r="F755" s="203" t="s">
        <v>998</v>
      </c>
      <c r="H755" s="204" t="n">
        <v>6</v>
      </c>
      <c r="I755" s="205"/>
      <c r="L755" s="200"/>
      <c r="M755" s="206"/>
      <c r="N755" s="207"/>
      <c r="O755" s="207"/>
      <c r="P755" s="207"/>
      <c r="Q755" s="207"/>
      <c r="R755" s="207"/>
      <c r="S755" s="207"/>
      <c r="T755" s="208"/>
      <c r="AT755" s="209" t="s">
        <v>141</v>
      </c>
      <c r="AU755" s="209" t="s">
        <v>85</v>
      </c>
      <c r="AV755" s="199" t="s">
        <v>85</v>
      </c>
      <c r="AW755" s="199" t="s">
        <v>40</v>
      </c>
      <c r="AX755" s="199" t="s">
        <v>24</v>
      </c>
      <c r="AY755" s="209" t="s">
        <v>128</v>
      </c>
    </row>
    <row r="756" s="29" customFormat="true" ht="22.5" hidden="false" customHeight="true" outlineLevel="0" collapsed="false">
      <c r="B756" s="182"/>
      <c r="C756" s="183" t="s">
        <v>999</v>
      </c>
      <c r="D756" s="183" t="s">
        <v>130</v>
      </c>
      <c r="E756" s="184" t="s">
        <v>1000</v>
      </c>
      <c r="F756" s="185" t="s">
        <v>1001</v>
      </c>
      <c r="G756" s="186" t="s">
        <v>183</v>
      </c>
      <c r="H756" s="187" t="n">
        <v>190</v>
      </c>
      <c r="I756" s="188"/>
      <c r="J756" s="189" t="n">
        <f aca="false">ROUND(I756*H756,2)</f>
        <v>0</v>
      </c>
      <c r="K756" s="185" t="s">
        <v>134</v>
      </c>
      <c r="L756" s="30"/>
      <c r="M756" s="190"/>
      <c r="N756" s="191" t="s">
        <v>47</v>
      </c>
      <c r="O756" s="31"/>
      <c r="P756" s="192" t="n">
        <f aca="false">O756*H756</f>
        <v>0</v>
      </c>
      <c r="Q756" s="192" t="n">
        <v>0.14067</v>
      </c>
      <c r="R756" s="192" t="n">
        <f aca="false">Q756*H756</f>
        <v>26.7273</v>
      </c>
      <c r="S756" s="192" t="n">
        <v>0</v>
      </c>
      <c r="T756" s="193" t="n">
        <f aca="false">S756*H756</f>
        <v>0</v>
      </c>
      <c r="AR756" s="10" t="s">
        <v>135</v>
      </c>
      <c r="AT756" s="10" t="s">
        <v>130</v>
      </c>
      <c r="AU756" s="10" t="s">
        <v>85</v>
      </c>
      <c r="AY756" s="10" t="s">
        <v>128</v>
      </c>
      <c r="BE756" s="194" t="n">
        <f aca="false">IF(N756="základní",J756,0)</f>
        <v>0</v>
      </c>
      <c r="BF756" s="194" t="n">
        <f aca="false">IF(N756="snížená",J756,0)</f>
        <v>0</v>
      </c>
      <c r="BG756" s="194" t="n">
        <f aca="false">IF(N756="zákl. přenesená",J756,0)</f>
        <v>0</v>
      </c>
      <c r="BH756" s="194" t="n">
        <f aca="false">IF(N756="sníž. přenesená",J756,0)</f>
        <v>0</v>
      </c>
      <c r="BI756" s="194" t="n">
        <f aca="false">IF(N756="nulová",J756,0)</f>
        <v>0</v>
      </c>
      <c r="BJ756" s="10" t="s">
        <v>24</v>
      </c>
      <c r="BK756" s="194" t="n">
        <f aca="false">ROUND(I756*H756,2)</f>
        <v>0</v>
      </c>
      <c r="BL756" s="10" t="s">
        <v>135</v>
      </c>
      <c r="BM756" s="10" t="s">
        <v>1002</v>
      </c>
    </row>
    <row r="757" s="29" customFormat="true" ht="27" hidden="false" customHeight="false" outlineLevel="0" collapsed="false">
      <c r="B757" s="30"/>
      <c r="D757" s="195" t="s">
        <v>137</v>
      </c>
      <c r="F757" s="196" t="s">
        <v>1003</v>
      </c>
      <c r="I757" s="153"/>
      <c r="L757" s="30"/>
      <c r="M757" s="197"/>
      <c r="N757" s="31"/>
      <c r="O757" s="31"/>
      <c r="P757" s="31"/>
      <c r="Q757" s="31"/>
      <c r="R757" s="31"/>
      <c r="S757" s="31"/>
      <c r="T757" s="70"/>
      <c r="AT757" s="10" t="s">
        <v>137</v>
      </c>
      <c r="AU757" s="10" t="s">
        <v>85</v>
      </c>
    </row>
    <row r="758" s="29" customFormat="true" ht="108" hidden="false" customHeight="false" outlineLevel="0" collapsed="false">
      <c r="B758" s="30"/>
      <c r="D758" s="195" t="s">
        <v>139</v>
      </c>
      <c r="F758" s="198" t="s">
        <v>964</v>
      </c>
      <c r="I758" s="153"/>
      <c r="L758" s="30"/>
      <c r="M758" s="197"/>
      <c r="N758" s="31"/>
      <c r="O758" s="31"/>
      <c r="P758" s="31"/>
      <c r="Q758" s="31"/>
      <c r="R758" s="31"/>
      <c r="S758" s="31"/>
      <c r="T758" s="70"/>
      <c r="AT758" s="10" t="s">
        <v>139</v>
      </c>
      <c r="AU758" s="10" t="s">
        <v>85</v>
      </c>
    </row>
    <row r="759" s="199" customFormat="true" ht="13.5" hidden="false" customHeight="false" outlineLevel="0" collapsed="false">
      <c r="B759" s="200"/>
      <c r="D759" s="201" t="s">
        <v>141</v>
      </c>
      <c r="E759" s="202"/>
      <c r="F759" s="203" t="s">
        <v>1004</v>
      </c>
      <c r="H759" s="204" t="n">
        <v>190</v>
      </c>
      <c r="I759" s="205"/>
      <c r="L759" s="200"/>
      <c r="M759" s="206"/>
      <c r="N759" s="207"/>
      <c r="O759" s="207"/>
      <c r="P759" s="207"/>
      <c r="Q759" s="207"/>
      <c r="R759" s="207"/>
      <c r="S759" s="207"/>
      <c r="T759" s="208"/>
      <c r="AT759" s="209" t="s">
        <v>141</v>
      </c>
      <c r="AU759" s="209" t="s">
        <v>85</v>
      </c>
      <c r="AV759" s="199" t="s">
        <v>85</v>
      </c>
      <c r="AW759" s="199" t="s">
        <v>40</v>
      </c>
      <c r="AX759" s="199" t="s">
        <v>24</v>
      </c>
      <c r="AY759" s="209" t="s">
        <v>128</v>
      </c>
    </row>
    <row r="760" s="29" customFormat="true" ht="22.5" hidden="false" customHeight="true" outlineLevel="0" collapsed="false">
      <c r="B760" s="182"/>
      <c r="C760" s="235" t="s">
        <v>1005</v>
      </c>
      <c r="D760" s="235" t="s">
        <v>386</v>
      </c>
      <c r="E760" s="236" t="s">
        <v>1006</v>
      </c>
      <c r="F760" s="237" t="s">
        <v>1007</v>
      </c>
      <c r="G760" s="238" t="s">
        <v>183</v>
      </c>
      <c r="H760" s="239" t="n">
        <v>190</v>
      </c>
      <c r="I760" s="240"/>
      <c r="J760" s="241" t="n">
        <f aca="false">ROUND(I760*H760,2)</f>
        <v>0</v>
      </c>
      <c r="K760" s="237" t="s">
        <v>134</v>
      </c>
      <c r="L760" s="242"/>
      <c r="M760" s="243"/>
      <c r="N760" s="244" t="s">
        <v>47</v>
      </c>
      <c r="O760" s="31"/>
      <c r="P760" s="192" t="n">
        <f aca="false">O760*H760</f>
        <v>0</v>
      </c>
      <c r="Q760" s="192" t="n">
        <v>0.082</v>
      </c>
      <c r="R760" s="192" t="n">
        <f aca="false">Q760*H760</f>
        <v>15.58</v>
      </c>
      <c r="S760" s="192" t="n">
        <v>0</v>
      </c>
      <c r="T760" s="193" t="n">
        <f aca="false">S760*H760</f>
        <v>0</v>
      </c>
      <c r="AR760" s="10" t="s">
        <v>180</v>
      </c>
      <c r="AT760" s="10" t="s">
        <v>386</v>
      </c>
      <c r="AU760" s="10" t="s">
        <v>85</v>
      </c>
      <c r="AY760" s="10" t="s">
        <v>128</v>
      </c>
      <c r="BE760" s="194" t="n">
        <f aca="false">IF(N760="základní",J760,0)</f>
        <v>0</v>
      </c>
      <c r="BF760" s="194" t="n">
        <f aca="false">IF(N760="snížená",J760,0)</f>
        <v>0</v>
      </c>
      <c r="BG760" s="194" t="n">
        <f aca="false">IF(N760="zákl. přenesená",J760,0)</f>
        <v>0</v>
      </c>
      <c r="BH760" s="194" t="n">
        <f aca="false">IF(N760="sníž. přenesená",J760,0)</f>
        <v>0</v>
      </c>
      <c r="BI760" s="194" t="n">
        <f aca="false">IF(N760="nulová",J760,0)</f>
        <v>0</v>
      </c>
      <c r="BJ760" s="10" t="s">
        <v>24</v>
      </c>
      <c r="BK760" s="194" t="n">
        <f aca="false">ROUND(I760*H760,2)</f>
        <v>0</v>
      </c>
      <c r="BL760" s="10" t="s">
        <v>135</v>
      </c>
      <c r="BM760" s="10" t="s">
        <v>1008</v>
      </c>
    </row>
    <row r="761" s="29" customFormat="true" ht="27" hidden="false" customHeight="false" outlineLevel="0" collapsed="false">
      <c r="B761" s="30"/>
      <c r="D761" s="195" t="s">
        <v>137</v>
      </c>
      <c r="F761" s="196" t="s">
        <v>1009</v>
      </c>
      <c r="I761" s="153"/>
      <c r="L761" s="30"/>
      <c r="M761" s="197"/>
      <c r="N761" s="31"/>
      <c r="O761" s="31"/>
      <c r="P761" s="31"/>
      <c r="Q761" s="31"/>
      <c r="R761" s="31"/>
      <c r="S761" s="31"/>
      <c r="T761" s="70"/>
      <c r="AT761" s="10" t="s">
        <v>137</v>
      </c>
      <c r="AU761" s="10" t="s">
        <v>85</v>
      </c>
    </row>
    <row r="762" s="29" customFormat="true" ht="27" hidden="false" customHeight="false" outlineLevel="0" collapsed="false">
      <c r="B762" s="30"/>
      <c r="D762" s="201" t="s">
        <v>556</v>
      </c>
      <c r="F762" s="232" t="s">
        <v>1010</v>
      </c>
      <c r="I762" s="153"/>
      <c r="L762" s="30"/>
      <c r="M762" s="197"/>
      <c r="N762" s="31"/>
      <c r="O762" s="31"/>
      <c r="P762" s="31"/>
      <c r="Q762" s="31"/>
      <c r="R762" s="31"/>
      <c r="S762" s="31"/>
      <c r="T762" s="70"/>
      <c r="AT762" s="10" t="s">
        <v>556</v>
      </c>
      <c r="AU762" s="10" t="s">
        <v>85</v>
      </c>
    </row>
    <row r="763" s="29" customFormat="true" ht="22.5" hidden="false" customHeight="true" outlineLevel="0" collapsed="false">
      <c r="B763" s="182"/>
      <c r="C763" s="183" t="s">
        <v>1011</v>
      </c>
      <c r="D763" s="183" t="s">
        <v>130</v>
      </c>
      <c r="E763" s="184" t="s">
        <v>1012</v>
      </c>
      <c r="F763" s="185" t="s">
        <v>1013</v>
      </c>
      <c r="G763" s="186" t="s">
        <v>183</v>
      </c>
      <c r="H763" s="187" t="n">
        <v>155</v>
      </c>
      <c r="I763" s="188"/>
      <c r="J763" s="189" t="n">
        <f aca="false">ROUND(I763*H763,2)</f>
        <v>0</v>
      </c>
      <c r="K763" s="185" t="s">
        <v>134</v>
      </c>
      <c r="L763" s="30"/>
      <c r="M763" s="190"/>
      <c r="N763" s="191" t="s">
        <v>47</v>
      </c>
      <c r="O763" s="31"/>
      <c r="P763" s="192" t="n">
        <f aca="false">O763*H763</f>
        <v>0</v>
      </c>
      <c r="Q763" s="192" t="n">
        <v>0.10095</v>
      </c>
      <c r="R763" s="192" t="n">
        <f aca="false">Q763*H763</f>
        <v>15.64725</v>
      </c>
      <c r="S763" s="192" t="n">
        <v>0</v>
      </c>
      <c r="T763" s="193" t="n">
        <f aca="false">S763*H763</f>
        <v>0</v>
      </c>
      <c r="AR763" s="10" t="s">
        <v>135</v>
      </c>
      <c r="AT763" s="10" t="s">
        <v>130</v>
      </c>
      <c r="AU763" s="10" t="s">
        <v>85</v>
      </c>
      <c r="AY763" s="10" t="s">
        <v>128</v>
      </c>
      <c r="BE763" s="194" t="n">
        <f aca="false">IF(N763="základní",J763,0)</f>
        <v>0</v>
      </c>
      <c r="BF763" s="194" t="n">
        <f aca="false">IF(N763="snížená",J763,0)</f>
        <v>0</v>
      </c>
      <c r="BG763" s="194" t="n">
        <f aca="false">IF(N763="zákl. přenesená",J763,0)</f>
        <v>0</v>
      </c>
      <c r="BH763" s="194" t="n">
        <f aca="false">IF(N763="sníž. přenesená",J763,0)</f>
        <v>0</v>
      </c>
      <c r="BI763" s="194" t="n">
        <f aca="false">IF(N763="nulová",J763,0)</f>
        <v>0</v>
      </c>
      <c r="BJ763" s="10" t="s">
        <v>24</v>
      </c>
      <c r="BK763" s="194" t="n">
        <f aca="false">ROUND(I763*H763,2)</f>
        <v>0</v>
      </c>
      <c r="BL763" s="10" t="s">
        <v>135</v>
      </c>
      <c r="BM763" s="10" t="s">
        <v>1014</v>
      </c>
    </row>
    <row r="764" s="29" customFormat="true" ht="27" hidden="false" customHeight="false" outlineLevel="0" collapsed="false">
      <c r="B764" s="30"/>
      <c r="D764" s="195" t="s">
        <v>137</v>
      </c>
      <c r="F764" s="196" t="s">
        <v>1015</v>
      </c>
      <c r="I764" s="153"/>
      <c r="L764" s="30"/>
      <c r="M764" s="197"/>
      <c r="N764" s="31"/>
      <c r="O764" s="31"/>
      <c r="P764" s="31"/>
      <c r="Q764" s="31"/>
      <c r="R764" s="31"/>
      <c r="S764" s="31"/>
      <c r="T764" s="70"/>
      <c r="AT764" s="10" t="s">
        <v>137</v>
      </c>
      <c r="AU764" s="10" t="s">
        <v>85</v>
      </c>
    </row>
    <row r="765" s="29" customFormat="true" ht="67.5" hidden="false" customHeight="false" outlineLevel="0" collapsed="false">
      <c r="B765" s="30"/>
      <c r="D765" s="195" t="s">
        <v>139</v>
      </c>
      <c r="F765" s="198" t="s">
        <v>1016</v>
      </c>
      <c r="I765" s="153"/>
      <c r="L765" s="30"/>
      <c r="M765" s="197"/>
      <c r="N765" s="31"/>
      <c r="O765" s="31"/>
      <c r="P765" s="31"/>
      <c r="Q765" s="31"/>
      <c r="R765" s="31"/>
      <c r="S765" s="31"/>
      <c r="T765" s="70"/>
      <c r="AT765" s="10" t="s">
        <v>139</v>
      </c>
      <c r="AU765" s="10" t="s">
        <v>85</v>
      </c>
    </row>
    <row r="766" s="199" customFormat="true" ht="13.5" hidden="false" customHeight="false" outlineLevel="0" collapsed="false">
      <c r="B766" s="200"/>
      <c r="D766" s="201" t="s">
        <v>141</v>
      </c>
      <c r="E766" s="202"/>
      <c r="F766" s="203" t="s">
        <v>1017</v>
      </c>
      <c r="H766" s="204" t="n">
        <v>155</v>
      </c>
      <c r="I766" s="205"/>
      <c r="L766" s="200"/>
      <c r="M766" s="206"/>
      <c r="N766" s="207"/>
      <c r="O766" s="207"/>
      <c r="P766" s="207"/>
      <c r="Q766" s="207"/>
      <c r="R766" s="207"/>
      <c r="S766" s="207"/>
      <c r="T766" s="208"/>
      <c r="AT766" s="209" t="s">
        <v>141</v>
      </c>
      <c r="AU766" s="209" t="s">
        <v>85</v>
      </c>
      <c r="AV766" s="199" t="s">
        <v>85</v>
      </c>
      <c r="AW766" s="199" t="s">
        <v>40</v>
      </c>
      <c r="AX766" s="199" t="s">
        <v>24</v>
      </c>
      <c r="AY766" s="209" t="s">
        <v>128</v>
      </c>
    </row>
    <row r="767" s="29" customFormat="true" ht="22.5" hidden="false" customHeight="true" outlineLevel="0" collapsed="false">
      <c r="B767" s="182"/>
      <c r="C767" s="235" t="s">
        <v>1018</v>
      </c>
      <c r="D767" s="235" t="s">
        <v>386</v>
      </c>
      <c r="E767" s="236" t="s">
        <v>1019</v>
      </c>
      <c r="F767" s="237" t="s">
        <v>1020</v>
      </c>
      <c r="G767" s="238" t="s">
        <v>483</v>
      </c>
      <c r="H767" s="239" t="n">
        <v>310</v>
      </c>
      <c r="I767" s="240"/>
      <c r="J767" s="241" t="n">
        <f aca="false">ROUND(I767*H767,2)</f>
        <v>0</v>
      </c>
      <c r="K767" s="237" t="s">
        <v>134</v>
      </c>
      <c r="L767" s="242"/>
      <c r="M767" s="243"/>
      <c r="N767" s="244" t="s">
        <v>47</v>
      </c>
      <c r="O767" s="31"/>
      <c r="P767" s="192" t="n">
        <f aca="false">O767*H767</f>
        <v>0</v>
      </c>
      <c r="Q767" s="192" t="n">
        <v>0.0168</v>
      </c>
      <c r="R767" s="192" t="n">
        <f aca="false">Q767*H767</f>
        <v>5.208</v>
      </c>
      <c r="S767" s="192" t="n">
        <v>0</v>
      </c>
      <c r="T767" s="193" t="n">
        <f aca="false">S767*H767</f>
        <v>0</v>
      </c>
      <c r="AR767" s="10" t="s">
        <v>180</v>
      </c>
      <c r="AT767" s="10" t="s">
        <v>386</v>
      </c>
      <c r="AU767" s="10" t="s">
        <v>85</v>
      </c>
      <c r="AY767" s="10" t="s">
        <v>128</v>
      </c>
      <c r="BE767" s="194" t="n">
        <f aca="false">IF(N767="základní",J767,0)</f>
        <v>0</v>
      </c>
      <c r="BF767" s="194" t="n">
        <f aca="false">IF(N767="snížená",J767,0)</f>
        <v>0</v>
      </c>
      <c r="BG767" s="194" t="n">
        <f aca="false">IF(N767="zákl. přenesená",J767,0)</f>
        <v>0</v>
      </c>
      <c r="BH767" s="194" t="n">
        <f aca="false">IF(N767="sníž. přenesená",J767,0)</f>
        <v>0</v>
      </c>
      <c r="BI767" s="194" t="n">
        <f aca="false">IF(N767="nulová",J767,0)</f>
        <v>0</v>
      </c>
      <c r="BJ767" s="10" t="s">
        <v>24</v>
      </c>
      <c r="BK767" s="194" t="n">
        <f aca="false">ROUND(I767*H767,2)</f>
        <v>0</v>
      </c>
      <c r="BL767" s="10" t="s">
        <v>135</v>
      </c>
      <c r="BM767" s="10" t="s">
        <v>1021</v>
      </c>
    </row>
    <row r="768" s="29" customFormat="true" ht="13.5" hidden="false" customHeight="false" outlineLevel="0" collapsed="false">
      <c r="B768" s="30"/>
      <c r="D768" s="195" t="s">
        <v>137</v>
      </c>
      <c r="F768" s="196" t="s">
        <v>1022</v>
      </c>
      <c r="I768" s="153"/>
      <c r="L768" s="30"/>
      <c r="M768" s="197"/>
      <c r="N768" s="31"/>
      <c r="O768" s="31"/>
      <c r="P768" s="31"/>
      <c r="Q768" s="31"/>
      <c r="R768" s="31"/>
      <c r="S768" s="31"/>
      <c r="T768" s="70"/>
      <c r="AT768" s="10" t="s">
        <v>137</v>
      </c>
      <c r="AU768" s="10" t="s">
        <v>85</v>
      </c>
    </row>
    <row r="769" s="199" customFormat="true" ht="13.5" hidden="false" customHeight="false" outlineLevel="0" collapsed="false">
      <c r="B769" s="200"/>
      <c r="D769" s="201" t="s">
        <v>141</v>
      </c>
      <c r="F769" s="203" t="s">
        <v>1023</v>
      </c>
      <c r="H769" s="204" t="n">
        <v>310</v>
      </c>
      <c r="I769" s="205"/>
      <c r="L769" s="200"/>
      <c r="M769" s="206"/>
      <c r="N769" s="207"/>
      <c r="O769" s="207"/>
      <c r="P769" s="207"/>
      <c r="Q769" s="207"/>
      <c r="R769" s="207"/>
      <c r="S769" s="207"/>
      <c r="T769" s="208"/>
      <c r="AT769" s="209" t="s">
        <v>141</v>
      </c>
      <c r="AU769" s="209" t="s">
        <v>85</v>
      </c>
      <c r="AV769" s="199" t="s">
        <v>85</v>
      </c>
      <c r="AW769" s="199" t="s">
        <v>6</v>
      </c>
      <c r="AX769" s="199" t="s">
        <v>24</v>
      </c>
      <c r="AY769" s="209" t="s">
        <v>128</v>
      </c>
    </row>
    <row r="770" s="29" customFormat="true" ht="22.5" hidden="false" customHeight="true" outlineLevel="0" collapsed="false">
      <c r="B770" s="182"/>
      <c r="C770" s="183" t="s">
        <v>1024</v>
      </c>
      <c r="D770" s="183" t="s">
        <v>130</v>
      </c>
      <c r="E770" s="184" t="s">
        <v>1025</v>
      </c>
      <c r="F770" s="185" t="s">
        <v>1026</v>
      </c>
      <c r="G770" s="186" t="s">
        <v>217</v>
      </c>
      <c r="H770" s="187" t="n">
        <v>14.45</v>
      </c>
      <c r="I770" s="188"/>
      <c r="J770" s="189" t="n">
        <f aca="false">ROUND(I770*H770,2)</f>
        <v>0</v>
      </c>
      <c r="K770" s="185" t="s">
        <v>134</v>
      </c>
      <c r="L770" s="30"/>
      <c r="M770" s="190"/>
      <c r="N770" s="191" t="s">
        <v>47</v>
      </c>
      <c r="O770" s="31"/>
      <c r="P770" s="192" t="n">
        <f aca="false">O770*H770</f>
        <v>0</v>
      </c>
      <c r="Q770" s="192" t="n">
        <v>2.25634</v>
      </c>
      <c r="R770" s="192" t="n">
        <f aca="false">Q770*H770</f>
        <v>32.604113</v>
      </c>
      <c r="S770" s="192" t="n">
        <v>0</v>
      </c>
      <c r="T770" s="193" t="n">
        <f aca="false">S770*H770</f>
        <v>0</v>
      </c>
      <c r="AR770" s="10" t="s">
        <v>135</v>
      </c>
      <c r="AT770" s="10" t="s">
        <v>130</v>
      </c>
      <c r="AU770" s="10" t="s">
        <v>85</v>
      </c>
      <c r="AY770" s="10" t="s">
        <v>128</v>
      </c>
      <c r="BE770" s="194" t="n">
        <f aca="false">IF(N770="základní",J770,0)</f>
        <v>0</v>
      </c>
      <c r="BF770" s="194" t="n">
        <f aca="false">IF(N770="snížená",J770,0)</f>
        <v>0</v>
      </c>
      <c r="BG770" s="194" t="n">
        <f aca="false">IF(N770="zákl. přenesená",J770,0)</f>
        <v>0</v>
      </c>
      <c r="BH770" s="194" t="n">
        <f aca="false">IF(N770="sníž. přenesená",J770,0)</f>
        <v>0</v>
      </c>
      <c r="BI770" s="194" t="n">
        <f aca="false">IF(N770="nulová",J770,0)</f>
        <v>0</v>
      </c>
      <c r="BJ770" s="10" t="s">
        <v>24</v>
      </c>
      <c r="BK770" s="194" t="n">
        <f aca="false">ROUND(I770*H770,2)</f>
        <v>0</v>
      </c>
      <c r="BL770" s="10" t="s">
        <v>135</v>
      </c>
      <c r="BM770" s="10" t="s">
        <v>1027</v>
      </c>
    </row>
    <row r="771" s="29" customFormat="true" ht="13.5" hidden="false" customHeight="false" outlineLevel="0" collapsed="false">
      <c r="B771" s="30"/>
      <c r="D771" s="195" t="s">
        <v>137</v>
      </c>
      <c r="F771" s="196" t="s">
        <v>1028</v>
      </c>
      <c r="I771" s="153"/>
      <c r="L771" s="30"/>
      <c r="M771" s="197"/>
      <c r="N771" s="31"/>
      <c r="O771" s="31"/>
      <c r="P771" s="31"/>
      <c r="Q771" s="31"/>
      <c r="R771" s="31"/>
      <c r="S771" s="31"/>
      <c r="T771" s="70"/>
      <c r="AT771" s="10" t="s">
        <v>137</v>
      </c>
      <c r="AU771" s="10" t="s">
        <v>85</v>
      </c>
    </row>
    <row r="772" s="210" customFormat="true" ht="13.5" hidden="false" customHeight="false" outlineLevel="0" collapsed="false">
      <c r="B772" s="211"/>
      <c r="D772" s="195" t="s">
        <v>141</v>
      </c>
      <c r="E772" s="212"/>
      <c r="F772" s="213" t="s">
        <v>1029</v>
      </c>
      <c r="H772" s="212"/>
      <c r="I772" s="214"/>
      <c r="L772" s="211"/>
      <c r="M772" s="215"/>
      <c r="N772" s="216"/>
      <c r="O772" s="216"/>
      <c r="P772" s="216"/>
      <c r="Q772" s="216"/>
      <c r="R772" s="216"/>
      <c r="S772" s="216"/>
      <c r="T772" s="217"/>
      <c r="AT772" s="212" t="s">
        <v>141</v>
      </c>
      <c r="AU772" s="212" t="s">
        <v>85</v>
      </c>
      <c r="AV772" s="210" t="s">
        <v>24</v>
      </c>
      <c r="AW772" s="210" t="s">
        <v>40</v>
      </c>
      <c r="AX772" s="210" t="s">
        <v>76</v>
      </c>
      <c r="AY772" s="212" t="s">
        <v>128</v>
      </c>
    </row>
    <row r="773" s="199" customFormat="true" ht="13.5" hidden="false" customHeight="false" outlineLevel="0" collapsed="false">
      <c r="B773" s="200"/>
      <c r="D773" s="201" t="s">
        <v>141</v>
      </c>
      <c r="E773" s="202"/>
      <c r="F773" s="203" t="s">
        <v>1030</v>
      </c>
      <c r="H773" s="204" t="n">
        <v>14.45</v>
      </c>
      <c r="I773" s="205"/>
      <c r="L773" s="200"/>
      <c r="M773" s="206"/>
      <c r="N773" s="207"/>
      <c r="O773" s="207"/>
      <c r="P773" s="207"/>
      <c r="Q773" s="207"/>
      <c r="R773" s="207"/>
      <c r="S773" s="207"/>
      <c r="T773" s="208"/>
      <c r="AT773" s="209" t="s">
        <v>141</v>
      </c>
      <c r="AU773" s="209" t="s">
        <v>85</v>
      </c>
      <c r="AV773" s="199" t="s">
        <v>85</v>
      </c>
      <c r="AW773" s="199" t="s">
        <v>40</v>
      </c>
      <c r="AX773" s="199" t="s">
        <v>24</v>
      </c>
      <c r="AY773" s="209" t="s">
        <v>128</v>
      </c>
    </row>
    <row r="774" s="29" customFormat="true" ht="22.5" hidden="false" customHeight="true" outlineLevel="0" collapsed="false">
      <c r="B774" s="182"/>
      <c r="C774" s="183" t="s">
        <v>1031</v>
      </c>
      <c r="D774" s="183" t="s">
        <v>130</v>
      </c>
      <c r="E774" s="184" t="s">
        <v>1032</v>
      </c>
      <c r="F774" s="185" t="s">
        <v>1033</v>
      </c>
      <c r="G774" s="186" t="s">
        <v>183</v>
      </c>
      <c r="H774" s="187" t="n">
        <v>7.5</v>
      </c>
      <c r="I774" s="188"/>
      <c r="J774" s="189" t="n">
        <f aca="false">ROUND(I774*H774,2)</f>
        <v>0</v>
      </c>
      <c r="K774" s="185" t="s">
        <v>134</v>
      </c>
      <c r="L774" s="30"/>
      <c r="M774" s="190"/>
      <c r="N774" s="191" t="s">
        <v>47</v>
      </c>
      <c r="O774" s="31"/>
      <c r="P774" s="192" t="n">
        <f aca="false">O774*H774</f>
        <v>0</v>
      </c>
      <c r="Q774" s="192" t="n">
        <v>0</v>
      </c>
      <c r="R774" s="192" t="n">
        <f aca="false">Q774*H774</f>
        <v>0</v>
      </c>
      <c r="S774" s="192" t="n">
        <v>0</v>
      </c>
      <c r="T774" s="193" t="n">
        <f aca="false">S774*H774</f>
        <v>0</v>
      </c>
      <c r="AR774" s="10" t="s">
        <v>135</v>
      </c>
      <c r="AT774" s="10" t="s">
        <v>130</v>
      </c>
      <c r="AU774" s="10" t="s">
        <v>85</v>
      </c>
      <c r="AY774" s="10" t="s">
        <v>128</v>
      </c>
      <c r="BE774" s="194" t="n">
        <f aca="false">IF(N774="základní",J774,0)</f>
        <v>0</v>
      </c>
      <c r="BF774" s="194" t="n">
        <f aca="false">IF(N774="snížená",J774,0)</f>
        <v>0</v>
      </c>
      <c r="BG774" s="194" t="n">
        <f aca="false">IF(N774="zákl. přenesená",J774,0)</f>
        <v>0</v>
      </c>
      <c r="BH774" s="194" t="n">
        <f aca="false">IF(N774="sníž. přenesená",J774,0)</f>
        <v>0</v>
      </c>
      <c r="BI774" s="194" t="n">
        <f aca="false">IF(N774="nulová",J774,0)</f>
        <v>0</v>
      </c>
      <c r="BJ774" s="10" t="s">
        <v>24</v>
      </c>
      <c r="BK774" s="194" t="n">
        <f aca="false">ROUND(I774*H774,2)</f>
        <v>0</v>
      </c>
      <c r="BL774" s="10" t="s">
        <v>135</v>
      </c>
      <c r="BM774" s="10" t="s">
        <v>1034</v>
      </c>
    </row>
    <row r="775" s="29" customFormat="true" ht="27" hidden="false" customHeight="false" outlineLevel="0" collapsed="false">
      <c r="B775" s="30"/>
      <c r="D775" s="195" t="s">
        <v>137</v>
      </c>
      <c r="F775" s="196" t="s">
        <v>1035</v>
      </c>
      <c r="I775" s="153"/>
      <c r="L775" s="30"/>
      <c r="M775" s="197"/>
      <c r="N775" s="31"/>
      <c r="O775" s="31"/>
      <c r="P775" s="31"/>
      <c r="Q775" s="31"/>
      <c r="R775" s="31"/>
      <c r="S775" s="31"/>
      <c r="T775" s="70"/>
      <c r="AT775" s="10" t="s">
        <v>137</v>
      </c>
      <c r="AU775" s="10" t="s">
        <v>85</v>
      </c>
    </row>
    <row r="776" s="29" customFormat="true" ht="67.5" hidden="false" customHeight="false" outlineLevel="0" collapsed="false">
      <c r="B776" s="30"/>
      <c r="D776" s="195" t="s">
        <v>139</v>
      </c>
      <c r="F776" s="198" t="s">
        <v>1036</v>
      </c>
      <c r="I776" s="153"/>
      <c r="L776" s="30"/>
      <c r="M776" s="197"/>
      <c r="N776" s="31"/>
      <c r="O776" s="31"/>
      <c r="P776" s="31"/>
      <c r="Q776" s="31"/>
      <c r="R776" s="31"/>
      <c r="S776" s="31"/>
      <c r="T776" s="70"/>
      <c r="AT776" s="10" t="s">
        <v>139</v>
      </c>
      <c r="AU776" s="10" t="s">
        <v>85</v>
      </c>
    </row>
    <row r="777" s="210" customFormat="true" ht="13.5" hidden="false" customHeight="false" outlineLevel="0" collapsed="false">
      <c r="B777" s="211"/>
      <c r="D777" s="195" t="s">
        <v>141</v>
      </c>
      <c r="E777" s="212"/>
      <c r="F777" s="213" t="s">
        <v>1037</v>
      </c>
      <c r="H777" s="212"/>
      <c r="I777" s="214"/>
      <c r="L777" s="211"/>
      <c r="M777" s="215"/>
      <c r="N777" s="216"/>
      <c r="O777" s="216"/>
      <c r="P777" s="216"/>
      <c r="Q777" s="216"/>
      <c r="R777" s="216"/>
      <c r="S777" s="216"/>
      <c r="T777" s="217"/>
      <c r="AT777" s="212" t="s">
        <v>141</v>
      </c>
      <c r="AU777" s="212" t="s">
        <v>85</v>
      </c>
      <c r="AV777" s="210" t="s">
        <v>24</v>
      </c>
      <c r="AW777" s="210" t="s">
        <v>40</v>
      </c>
      <c r="AX777" s="210" t="s">
        <v>76</v>
      </c>
      <c r="AY777" s="212" t="s">
        <v>128</v>
      </c>
    </row>
    <row r="778" s="210" customFormat="true" ht="13.5" hidden="false" customHeight="false" outlineLevel="0" collapsed="false">
      <c r="B778" s="211"/>
      <c r="D778" s="195" t="s">
        <v>141</v>
      </c>
      <c r="E778" s="212"/>
      <c r="F778" s="213" t="s">
        <v>166</v>
      </c>
      <c r="H778" s="212"/>
      <c r="I778" s="214"/>
      <c r="L778" s="211"/>
      <c r="M778" s="215"/>
      <c r="N778" s="216"/>
      <c r="O778" s="216"/>
      <c r="P778" s="216"/>
      <c r="Q778" s="216"/>
      <c r="R778" s="216"/>
      <c r="S778" s="216"/>
      <c r="T778" s="217"/>
      <c r="AT778" s="212" t="s">
        <v>141</v>
      </c>
      <c r="AU778" s="212" t="s">
        <v>85</v>
      </c>
      <c r="AV778" s="210" t="s">
        <v>24</v>
      </c>
      <c r="AW778" s="210" t="s">
        <v>40</v>
      </c>
      <c r="AX778" s="210" t="s">
        <v>76</v>
      </c>
      <c r="AY778" s="212" t="s">
        <v>128</v>
      </c>
    </row>
    <row r="779" s="199" customFormat="true" ht="13.5" hidden="false" customHeight="false" outlineLevel="0" collapsed="false">
      <c r="B779" s="200"/>
      <c r="D779" s="195" t="s">
        <v>141</v>
      </c>
      <c r="E779" s="209"/>
      <c r="F779" s="218" t="s">
        <v>1038</v>
      </c>
      <c r="H779" s="219" t="n">
        <v>4</v>
      </c>
      <c r="I779" s="205"/>
      <c r="L779" s="200"/>
      <c r="M779" s="206"/>
      <c r="N779" s="207"/>
      <c r="O779" s="207"/>
      <c r="P779" s="207"/>
      <c r="Q779" s="207"/>
      <c r="R779" s="207"/>
      <c r="S779" s="207"/>
      <c r="T779" s="208"/>
      <c r="AT779" s="209" t="s">
        <v>141</v>
      </c>
      <c r="AU779" s="209" t="s">
        <v>85</v>
      </c>
      <c r="AV779" s="199" t="s">
        <v>85</v>
      </c>
      <c r="AW779" s="199" t="s">
        <v>40</v>
      </c>
      <c r="AX779" s="199" t="s">
        <v>76</v>
      </c>
      <c r="AY779" s="209" t="s">
        <v>128</v>
      </c>
    </row>
    <row r="780" s="199" customFormat="true" ht="13.5" hidden="false" customHeight="false" outlineLevel="0" collapsed="false">
      <c r="B780" s="200"/>
      <c r="D780" s="195" t="s">
        <v>141</v>
      </c>
      <c r="E780" s="209"/>
      <c r="F780" s="218"/>
      <c r="H780" s="219" t="n">
        <v>0</v>
      </c>
      <c r="I780" s="205"/>
      <c r="L780" s="200"/>
      <c r="M780" s="206"/>
      <c r="N780" s="207"/>
      <c r="O780" s="207"/>
      <c r="P780" s="207"/>
      <c r="Q780" s="207"/>
      <c r="R780" s="207"/>
      <c r="S780" s="207"/>
      <c r="T780" s="208"/>
      <c r="AT780" s="209" t="s">
        <v>141</v>
      </c>
      <c r="AU780" s="209" t="s">
        <v>85</v>
      </c>
      <c r="AV780" s="199" t="s">
        <v>85</v>
      </c>
      <c r="AW780" s="199" t="s">
        <v>40</v>
      </c>
      <c r="AX780" s="199" t="s">
        <v>76</v>
      </c>
      <c r="AY780" s="209" t="s">
        <v>128</v>
      </c>
    </row>
    <row r="781" s="199" customFormat="true" ht="13.5" hidden="false" customHeight="false" outlineLevel="0" collapsed="false">
      <c r="B781" s="200"/>
      <c r="D781" s="195" t="s">
        <v>141</v>
      </c>
      <c r="E781" s="209"/>
      <c r="F781" s="218" t="s">
        <v>1039</v>
      </c>
      <c r="H781" s="219" t="n">
        <v>3.5</v>
      </c>
      <c r="I781" s="205"/>
      <c r="L781" s="200"/>
      <c r="M781" s="206"/>
      <c r="N781" s="207"/>
      <c r="O781" s="207"/>
      <c r="P781" s="207"/>
      <c r="Q781" s="207"/>
      <c r="R781" s="207"/>
      <c r="S781" s="207"/>
      <c r="T781" s="208"/>
      <c r="AT781" s="209" t="s">
        <v>141</v>
      </c>
      <c r="AU781" s="209" t="s">
        <v>85</v>
      </c>
      <c r="AV781" s="199" t="s">
        <v>85</v>
      </c>
      <c r="AW781" s="199" t="s">
        <v>40</v>
      </c>
      <c r="AX781" s="199" t="s">
        <v>76</v>
      </c>
      <c r="AY781" s="209" t="s">
        <v>128</v>
      </c>
    </row>
    <row r="782" s="220" customFormat="true" ht="13.5" hidden="false" customHeight="false" outlineLevel="0" collapsed="false">
      <c r="B782" s="221"/>
      <c r="D782" s="201" t="s">
        <v>141</v>
      </c>
      <c r="E782" s="222"/>
      <c r="F782" s="223" t="s">
        <v>169</v>
      </c>
      <c r="H782" s="224" t="n">
        <v>7.5</v>
      </c>
      <c r="I782" s="225"/>
      <c r="L782" s="221"/>
      <c r="M782" s="226"/>
      <c r="N782" s="227"/>
      <c r="O782" s="227"/>
      <c r="P782" s="227"/>
      <c r="Q782" s="227"/>
      <c r="R782" s="227"/>
      <c r="S782" s="227"/>
      <c r="T782" s="228"/>
      <c r="AT782" s="229" t="s">
        <v>141</v>
      </c>
      <c r="AU782" s="229" t="s">
        <v>85</v>
      </c>
      <c r="AV782" s="220" t="s">
        <v>135</v>
      </c>
      <c r="AW782" s="220" t="s">
        <v>40</v>
      </c>
      <c r="AX782" s="220" t="s">
        <v>24</v>
      </c>
      <c r="AY782" s="229" t="s">
        <v>128</v>
      </c>
    </row>
    <row r="783" s="29" customFormat="true" ht="22.5" hidden="false" customHeight="true" outlineLevel="0" collapsed="false">
      <c r="B783" s="182"/>
      <c r="C783" s="183" t="s">
        <v>1040</v>
      </c>
      <c r="D783" s="183" t="s">
        <v>130</v>
      </c>
      <c r="E783" s="184" t="s">
        <v>1041</v>
      </c>
      <c r="F783" s="185" t="s">
        <v>1042</v>
      </c>
      <c r="G783" s="186" t="s">
        <v>183</v>
      </c>
      <c r="H783" s="187" t="n">
        <v>7.5</v>
      </c>
      <c r="I783" s="188"/>
      <c r="J783" s="189" t="n">
        <f aca="false">ROUND(I783*H783,2)</f>
        <v>0</v>
      </c>
      <c r="K783" s="185" t="s">
        <v>134</v>
      </c>
      <c r="L783" s="30"/>
      <c r="M783" s="190"/>
      <c r="N783" s="191" t="s">
        <v>47</v>
      </c>
      <c r="O783" s="31"/>
      <c r="P783" s="192" t="n">
        <f aca="false">O783*H783</f>
        <v>0</v>
      </c>
      <c r="Q783" s="192" t="n">
        <v>0</v>
      </c>
      <c r="R783" s="192" t="n">
        <f aca="false">Q783*H783</f>
        <v>0</v>
      </c>
      <c r="S783" s="192" t="n">
        <v>0</v>
      </c>
      <c r="T783" s="193" t="n">
        <f aca="false">S783*H783</f>
        <v>0</v>
      </c>
      <c r="AR783" s="10" t="s">
        <v>135</v>
      </c>
      <c r="AT783" s="10" t="s">
        <v>130</v>
      </c>
      <c r="AU783" s="10" t="s">
        <v>85</v>
      </c>
      <c r="AY783" s="10" t="s">
        <v>128</v>
      </c>
      <c r="BE783" s="194" t="n">
        <f aca="false">IF(N783="základní",J783,0)</f>
        <v>0</v>
      </c>
      <c r="BF783" s="194" t="n">
        <f aca="false">IF(N783="snížená",J783,0)</f>
        <v>0</v>
      </c>
      <c r="BG783" s="194" t="n">
        <f aca="false">IF(N783="zákl. přenesená",J783,0)</f>
        <v>0</v>
      </c>
      <c r="BH783" s="194" t="n">
        <f aca="false">IF(N783="sníž. přenesená",J783,0)</f>
        <v>0</v>
      </c>
      <c r="BI783" s="194" t="n">
        <f aca="false">IF(N783="nulová",J783,0)</f>
        <v>0</v>
      </c>
      <c r="BJ783" s="10" t="s">
        <v>24</v>
      </c>
      <c r="BK783" s="194" t="n">
        <f aca="false">ROUND(I783*H783,2)</f>
        <v>0</v>
      </c>
      <c r="BL783" s="10" t="s">
        <v>135</v>
      </c>
      <c r="BM783" s="10" t="s">
        <v>1043</v>
      </c>
    </row>
    <row r="784" s="29" customFormat="true" ht="13.5" hidden="false" customHeight="false" outlineLevel="0" collapsed="false">
      <c r="B784" s="30"/>
      <c r="D784" s="195" t="s">
        <v>137</v>
      </c>
      <c r="F784" s="196" t="s">
        <v>1044</v>
      </c>
      <c r="I784" s="153"/>
      <c r="L784" s="30"/>
      <c r="M784" s="197"/>
      <c r="N784" s="31"/>
      <c r="O784" s="31"/>
      <c r="P784" s="31"/>
      <c r="Q784" s="31"/>
      <c r="R784" s="31"/>
      <c r="S784" s="31"/>
      <c r="T784" s="70"/>
      <c r="AT784" s="10" t="s">
        <v>137</v>
      </c>
      <c r="AU784" s="10" t="s">
        <v>85</v>
      </c>
    </row>
    <row r="785" s="29" customFormat="true" ht="27" hidden="false" customHeight="false" outlineLevel="0" collapsed="false">
      <c r="B785" s="30"/>
      <c r="D785" s="195" t="s">
        <v>139</v>
      </c>
      <c r="F785" s="198" t="s">
        <v>1045</v>
      </c>
      <c r="I785" s="153"/>
      <c r="L785" s="30"/>
      <c r="M785" s="197"/>
      <c r="N785" s="31"/>
      <c r="O785" s="31"/>
      <c r="P785" s="31"/>
      <c r="Q785" s="31"/>
      <c r="R785" s="31"/>
      <c r="S785" s="31"/>
      <c r="T785" s="70"/>
      <c r="AT785" s="10" t="s">
        <v>139</v>
      </c>
      <c r="AU785" s="10" t="s">
        <v>85</v>
      </c>
    </row>
    <row r="786" s="210" customFormat="true" ht="13.5" hidden="false" customHeight="false" outlineLevel="0" collapsed="false">
      <c r="B786" s="211"/>
      <c r="D786" s="195" t="s">
        <v>141</v>
      </c>
      <c r="E786" s="212"/>
      <c r="F786" s="213" t="s">
        <v>1046</v>
      </c>
      <c r="H786" s="212"/>
      <c r="I786" s="214"/>
      <c r="L786" s="211"/>
      <c r="M786" s="215"/>
      <c r="N786" s="216"/>
      <c r="O786" s="216"/>
      <c r="P786" s="216"/>
      <c r="Q786" s="216"/>
      <c r="R786" s="216"/>
      <c r="S786" s="216"/>
      <c r="T786" s="217"/>
      <c r="AT786" s="212" t="s">
        <v>141</v>
      </c>
      <c r="AU786" s="212" t="s">
        <v>85</v>
      </c>
      <c r="AV786" s="210" t="s">
        <v>24</v>
      </c>
      <c r="AW786" s="210" t="s">
        <v>40</v>
      </c>
      <c r="AX786" s="210" t="s">
        <v>76</v>
      </c>
      <c r="AY786" s="212" t="s">
        <v>128</v>
      </c>
    </row>
    <row r="787" s="210" customFormat="true" ht="13.5" hidden="false" customHeight="false" outlineLevel="0" collapsed="false">
      <c r="B787" s="211"/>
      <c r="D787" s="195" t="s">
        <v>141</v>
      </c>
      <c r="E787" s="212"/>
      <c r="F787" s="213" t="s">
        <v>166</v>
      </c>
      <c r="H787" s="212"/>
      <c r="I787" s="214"/>
      <c r="L787" s="211"/>
      <c r="M787" s="215"/>
      <c r="N787" s="216"/>
      <c r="O787" s="216"/>
      <c r="P787" s="216"/>
      <c r="Q787" s="216"/>
      <c r="R787" s="216"/>
      <c r="S787" s="216"/>
      <c r="T787" s="217"/>
      <c r="AT787" s="212" t="s">
        <v>141</v>
      </c>
      <c r="AU787" s="212" t="s">
        <v>85</v>
      </c>
      <c r="AV787" s="210" t="s">
        <v>24</v>
      </c>
      <c r="AW787" s="210" t="s">
        <v>40</v>
      </c>
      <c r="AX787" s="210" t="s">
        <v>76</v>
      </c>
      <c r="AY787" s="212" t="s">
        <v>128</v>
      </c>
    </row>
    <row r="788" s="199" customFormat="true" ht="13.5" hidden="false" customHeight="false" outlineLevel="0" collapsed="false">
      <c r="B788" s="200"/>
      <c r="D788" s="195" t="s">
        <v>141</v>
      </c>
      <c r="E788" s="209"/>
      <c r="F788" s="218" t="s">
        <v>1038</v>
      </c>
      <c r="H788" s="219" t="n">
        <v>4</v>
      </c>
      <c r="I788" s="205"/>
      <c r="L788" s="200"/>
      <c r="M788" s="206"/>
      <c r="N788" s="207"/>
      <c r="O788" s="207"/>
      <c r="P788" s="207"/>
      <c r="Q788" s="207"/>
      <c r="R788" s="207"/>
      <c r="S788" s="207"/>
      <c r="T788" s="208"/>
      <c r="AT788" s="209" t="s">
        <v>141</v>
      </c>
      <c r="AU788" s="209" t="s">
        <v>85</v>
      </c>
      <c r="AV788" s="199" t="s">
        <v>85</v>
      </c>
      <c r="AW788" s="199" t="s">
        <v>40</v>
      </c>
      <c r="AX788" s="199" t="s">
        <v>76</v>
      </c>
      <c r="AY788" s="209" t="s">
        <v>128</v>
      </c>
    </row>
    <row r="789" s="199" customFormat="true" ht="13.5" hidden="false" customHeight="false" outlineLevel="0" collapsed="false">
      <c r="B789" s="200"/>
      <c r="D789" s="195" t="s">
        <v>141</v>
      </c>
      <c r="E789" s="209"/>
      <c r="F789" s="218"/>
      <c r="H789" s="219" t="n">
        <v>0</v>
      </c>
      <c r="I789" s="205"/>
      <c r="L789" s="200"/>
      <c r="M789" s="206"/>
      <c r="N789" s="207"/>
      <c r="O789" s="207"/>
      <c r="P789" s="207"/>
      <c r="Q789" s="207"/>
      <c r="R789" s="207"/>
      <c r="S789" s="207"/>
      <c r="T789" s="208"/>
      <c r="AT789" s="209" t="s">
        <v>141</v>
      </c>
      <c r="AU789" s="209" t="s">
        <v>85</v>
      </c>
      <c r="AV789" s="199" t="s">
        <v>85</v>
      </c>
      <c r="AW789" s="199" t="s">
        <v>40</v>
      </c>
      <c r="AX789" s="199" t="s">
        <v>76</v>
      </c>
      <c r="AY789" s="209" t="s">
        <v>128</v>
      </c>
    </row>
    <row r="790" s="199" customFormat="true" ht="13.5" hidden="false" customHeight="false" outlineLevel="0" collapsed="false">
      <c r="B790" s="200"/>
      <c r="D790" s="195" t="s">
        <v>141</v>
      </c>
      <c r="E790" s="209"/>
      <c r="F790" s="218" t="s">
        <v>1039</v>
      </c>
      <c r="H790" s="219" t="n">
        <v>3.5</v>
      </c>
      <c r="I790" s="205"/>
      <c r="L790" s="200"/>
      <c r="M790" s="206"/>
      <c r="N790" s="207"/>
      <c r="O790" s="207"/>
      <c r="P790" s="207"/>
      <c r="Q790" s="207"/>
      <c r="R790" s="207"/>
      <c r="S790" s="207"/>
      <c r="T790" s="208"/>
      <c r="AT790" s="209" t="s">
        <v>141</v>
      </c>
      <c r="AU790" s="209" t="s">
        <v>85</v>
      </c>
      <c r="AV790" s="199" t="s">
        <v>85</v>
      </c>
      <c r="AW790" s="199" t="s">
        <v>40</v>
      </c>
      <c r="AX790" s="199" t="s">
        <v>76</v>
      </c>
      <c r="AY790" s="209" t="s">
        <v>128</v>
      </c>
    </row>
    <row r="791" s="220" customFormat="true" ht="13.5" hidden="false" customHeight="false" outlineLevel="0" collapsed="false">
      <c r="B791" s="221"/>
      <c r="D791" s="201" t="s">
        <v>141</v>
      </c>
      <c r="E791" s="222"/>
      <c r="F791" s="223" t="s">
        <v>169</v>
      </c>
      <c r="H791" s="224" t="n">
        <v>7.5</v>
      </c>
      <c r="I791" s="225"/>
      <c r="L791" s="221"/>
      <c r="M791" s="226"/>
      <c r="N791" s="227"/>
      <c r="O791" s="227"/>
      <c r="P791" s="227"/>
      <c r="Q791" s="227"/>
      <c r="R791" s="227"/>
      <c r="S791" s="227"/>
      <c r="T791" s="228"/>
      <c r="AT791" s="229" t="s">
        <v>141</v>
      </c>
      <c r="AU791" s="229" t="s">
        <v>85</v>
      </c>
      <c r="AV791" s="220" t="s">
        <v>135</v>
      </c>
      <c r="AW791" s="220" t="s">
        <v>40</v>
      </c>
      <c r="AX791" s="220" t="s">
        <v>24</v>
      </c>
      <c r="AY791" s="229" t="s">
        <v>128</v>
      </c>
    </row>
    <row r="792" s="29" customFormat="true" ht="22.5" hidden="false" customHeight="true" outlineLevel="0" collapsed="false">
      <c r="B792" s="182"/>
      <c r="C792" s="183" t="s">
        <v>1047</v>
      </c>
      <c r="D792" s="183" t="s">
        <v>130</v>
      </c>
      <c r="E792" s="184" t="s">
        <v>1048</v>
      </c>
      <c r="F792" s="185" t="s">
        <v>1049</v>
      </c>
      <c r="G792" s="186" t="s">
        <v>133</v>
      </c>
      <c r="H792" s="187" t="n">
        <v>1800</v>
      </c>
      <c r="I792" s="188"/>
      <c r="J792" s="189" t="n">
        <f aca="false">ROUND(I792*H792,2)</f>
        <v>0</v>
      </c>
      <c r="K792" s="185" t="s">
        <v>134</v>
      </c>
      <c r="L792" s="30"/>
      <c r="M792" s="190"/>
      <c r="N792" s="191" t="s">
        <v>47</v>
      </c>
      <c r="O792" s="31"/>
      <c r="P792" s="192" t="n">
        <f aca="false">O792*H792</f>
        <v>0</v>
      </c>
      <c r="Q792" s="192" t="n">
        <v>0</v>
      </c>
      <c r="R792" s="192" t="n">
        <f aca="false">Q792*H792</f>
        <v>0</v>
      </c>
      <c r="S792" s="192" t="n">
        <v>0</v>
      </c>
      <c r="T792" s="193" t="n">
        <f aca="false">S792*H792</f>
        <v>0</v>
      </c>
      <c r="AR792" s="10" t="s">
        <v>135</v>
      </c>
      <c r="AT792" s="10" t="s">
        <v>130</v>
      </c>
      <c r="AU792" s="10" t="s">
        <v>85</v>
      </c>
      <c r="AY792" s="10" t="s">
        <v>128</v>
      </c>
      <c r="BE792" s="194" t="n">
        <f aca="false">IF(N792="základní",J792,0)</f>
        <v>0</v>
      </c>
      <c r="BF792" s="194" t="n">
        <f aca="false">IF(N792="snížená",J792,0)</f>
        <v>0</v>
      </c>
      <c r="BG792" s="194" t="n">
        <f aca="false">IF(N792="zákl. přenesená",J792,0)</f>
        <v>0</v>
      </c>
      <c r="BH792" s="194" t="n">
        <f aca="false">IF(N792="sníž. přenesená",J792,0)</f>
        <v>0</v>
      </c>
      <c r="BI792" s="194" t="n">
        <f aca="false">IF(N792="nulová",J792,0)</f>
        <v>0</v>
      </c>
      <c r="BJ792" s="10" t="s">
        <v>24</v>
      </c>
      <c r="BK792" s="194" t="n">
        <f aca="false">ROUND(I792*H792,2)</f>
        <v>0</v>
      </c>
      <c r="BL792" s="10" t="s">
        <v>135</v>
      </c>
      <c r="BM792" s="10" t="s">
        <v>1050</v>
      </c>
    </row>
    <row r="793" s="29" customFormat="true" ht="27" hidden="false" customHeight="false" outlineLevel="0" collapsed="false">
      <c r="B793" s="30"/>
      <c r="D793" s="195" t="s">
        <v>137</v>
      </c>
      <c r="F793" s="196" t="s">
        <v>1051</v>
      </c>
      <c r="I793" s="153"/>
      <c r="L793" s="30"/>
      <c r="M793" s="197"/>
      <c r="N793" s="31"/>
      <c r="O793" s="31"/>
      <c r="P793" s="31"/>
      <c r="Q793" s="31"/>
      <c r="R793" s="31"/>
      <c r="S793" s="31"/>
      <c r="T793" s="70"/>
      <c r="AT793" s="10" t="s">
        <v>137</v>
      </c>
      <c r="AU793" s="10" t="s">
        <v>85</v>
      </c>
    </row>
    <row r="794" s="29" customFormat="true" ht="81" hidden="false" customHeight="false" outlineLevel="0" collapsed="false">
      <c r="B794" s="30"/>
      <c r="D794" s="195" t="s">
        <v>139</v>
      </c>
      <c r="F794" s="198" t="s">
        <v>1052</v>
      </c>
      <c r="I794" s="153"/>
      <c r="L794" s="30"/>
      <c r="M794" s="197"/>
      <c r="N794" s="31"/>
      <c r="O794" s="31"/>
      <c r="P794" s="31"/>
      <c r="Q794" s="31"/>
      <c r="R794" s="31"/>
      <c r="S794" s="31"/>
      <c r="T794" s="70"/>
      <c r="AT794" s="10" t="s">
        <v>139</v>
      </c>
      <c r="AU794" s="10" t="s">
        <v>85</v>
      </c>
    </row>
    <row r="795" s="210" customFormat="true" ht="13.5" hidden="false" customHeight="false" outlineLevel="0" collapsed="false">
      <c r="B795" s="211"/>
      <c r="D795" s="195" t="s">
        <v>141</v>
      </c>
      <c r="E795" s="212"/>
      <c r="F795" s="213" t="s">
        <v>1053</v>
      </c>
      <c r="H795" s="212"/>
      <c r="I795" s="214"/>
      <c r="L795" s="211"/>
      <c r="M795" s="215"/>
      <c r="N795" s="216"/>
      <c r="O795" s="216"/>
      <c r="P795" s="216"/>
      <c r="Q795" s="216"/>
      <c r="R795" s="216"/>
      <c r="S795" s="216"/>
      <c r="T795" s="217"/>
      <c r="AT795" s="212" t="s">
        <v>141</v>
      </c>
      <c r="AU795" s="212" t="s">
        <v>85</v>
      </c>
      <c r="AV795" s="210" t="s">
        <v>24</v>
      </c>
      <c r="AW795" s="210" t="s">
        <v>40</v>
      </c>
      <c r="AX795" s="210" t="s">
        <v>76</v>
      </c>
      <c r="AY795" s="212" t="s">
        <v>128</v>
      </c>
    </row>
    <row r="796" s="199" customFormat="true" ht="13.5" hidden="false" customHeight="false" outlineLevel="0" collapsed="false">
      <c r="B796" s="200"/>
      <c r="D796" s="201" t="s">
        <v>141</v>
      </c>
      <c r="E796" s="202"/>
      <c r="F796" s="203" t="s">
        <v>1054</v>
      </c>
      <c r="H796" s="204" t="n">
        <v>1800</v>
      </c>
      <c r="I796" s="205"/>
      <c r="L796" s="200"/>
      <c r="M796" s="206"/>
      <c r="N796" s="207"/>
      <c r="O796" s="207"/>
      <c r="P796" s="207"/>
      <c r="Q796" s="207"/>
      <c r="R796" s="207"/>
      <c r="S796" s="207"/>
      <c r="T796" s="208"/>
      <c r="AT796" s="209" t="s">
        <v>141</v>
      </c>
      <c r="AU796" s="209" t="s">
        <v>85</v>
      </c>
      <c r="AV796" s="199" t="s">
        <v>85</v>
      </c>
      <c r="AW796" s="199" t="s">
        <v>40</v>
      </c>
      <c r="AX796" s="199" t="s">
        <v>24</v>
      </c>
      <c r="AY796" s="209" t="s">
        <v>128</v>
      </c>
    </row>
    <row r="797" s="29" customFormat="true" ht="22.5" hidden="false" customHeight="true" outlineLevel="0" collapsed="false">
      <c r="B797" s="182"/>
      <c r="C797" s="183" t="s">
        <v>1055</v>
      </c>
      <c r="D797" s="183" t="s">
        <v>130</v>
      </c>
      <c r="E797" s="184" t="s">
        <v>1056</v>
      </c>
      <c r="F797" s="185" t="s">
        <v>1057</v>
      </c>
      <c r="G797" s="186" t="s">
        <v>133</v>
      </c>
      <c r="H797" s="187" t="n">
        <v>1080</v>
      </c>
      <c r="I797" s="188"/>
      <c r="J797" s="189" t="n">
        <f aca="false">ROUND(I797*H797,2)</f>
        <v>0</v>
      </c>
      <c r="K797" s="185" t="s">
        <v>134</v>
      </c>
      <c r="L797" s="30"/>
      <c r="M797" s="190"/>
      <c r="N797" s="191" t="s">
        <v>47</v>
      </c>
      <c r="O797" s="31"/>
      <c r="P797" s="192" t="n">
        <f aca="false">O797*H797</f>
        <v>0</v>
      </c>
      <c r="Q797" s="192" t="n">
        <v>0</v>
      </c>
      <c r="R797" s="192" t="n">
        <f aca="false">Q797*H797</f>
        <v>0</v>
      </c>
      <c r="S797" s="192" t="n">
        <v>0</v>
      </c>
      <c r="T797" s="193" t="n">
        <f aca="false">S797*H797</f>
        <v>0</v>
      </c>
      <c r="AR797" s="10" t="s">
        <v>135</v>
      </c>
      <c r="AT797" s="10" t="s">
        <v>130</v>
      </c>
      <c r="AU797" s="10" t="s">
        <v>85</v>
      </c>
      <c r="AY797" s="10" t="s">
        <v>128</v>
      </c>
      <c r="BE797" s="194" t="n">
        <f aca="false">IF(N797="základní",J797,0)</f>
        <v>0</v>
      </c>
      <c r="BF797" s="194" t="n">
        <f aca="false">IF(N797="snížená",J797,0)</f>
        <v>0</v>
      </c>
      <c r="BG797" s="194" t="n">
        <f aca="false">IF(N797="zákl. přenesená",J797,0)</f>
        <v>0</v>
      </c>
      <c r="BH797" s="194" t="n">
        <f aca="false">IF(N797="sníž. přenesená",J797,0)</f>
        <v>0</v>
      </c>
      <c r="BI797" s="194" t="n">
        <f aca="false">IF(N797="nulová",J797,0)</f>
        <v>0</v>
      </c>
      <c r="BJ797" s="10" t="s">
        <v>24</v>
      </c>
      <c r="BK797" s="194" t="n">
        <f aca="false">ROUND(I797*H797,2)</f>
        <v>0</v>
      </c>
      <c r="BL797" s="10" t="s">
        <v>135</v>
      </c>
      <c r="BM797" s="10" t="s">
        <v>1058</v>
      </c>
    </row>
    <row r="798" s="29" customFormat="true" ht="40.5" hidden="false" customHeight="false" outlineLevel="0" collapsed="false">
      <c r="B798" s="30"/>
      <c r="D798" s="195" t="s">
        <v>137</v>
      </c>
      <c r="F798" s="196" t="s">
        <v>1059</v>
      </c>
      <c r="I798" s="153"/>
      <c r="L798" s="30"/>
      <c r="M798" s="197"/>
      <c r="N798" s="31"/>
      <c r="O798" s="31"/>
      <c r="P798" s="31"/>
      <c r="Q798" s="31"/>
      <c r="R798" s="31"/>
      <c r="S798" s="31"/>
      <c r="T798" s="70"/>
      <c r="AT798" s="10" t="s">
        <v>137</v>
      </c>
      <c r="AU798" s="10" t="s">
        <v>85</v>
      </c>
    </row>
    <row r="799" s="29" customFormat="true" ht="81" hidden="false" customHeight="false" outlineLevel="0" collapsed="false">
      <c r="B799" s="30"/>
      <c r="D799" s="195" t="s">
        <v>139</v>
      </c>
      <c r="F799" s="198" t="s">
        <v>1052</v>
      </c>
      <c r="I799" s="153"/>
      <c r="L799" s="30"/>
      <c r="M799" s="197"/>
      <c r="N799" s="31"/>
      <c r="O799" s="31"/>
      <c r="P799" s="31"/>
      <c r="Q799" s="31"/>
      <c r="R799" s="31"/>
      <c r="S799" s="31"/>
      <c r="T799" s="70"/>
      <c r="AT799" s="10" t="s">
        <v>139</v>
      </c>
      <c r="AU799" s="10" t="s">
        <v>85</v>
      </c>
    </row>
    <row r="800" s="210" customFormat="true" ht="13.5" hidden="false" customHeight="false" outlineLevel="0" collapsed="false">
      <c r="B800" s="211"/>
      <c r="D800" s="195" t="s">
        <v>141</v>
      </c>
      <c r="E800" s="212"/>
      <c r="F800" s="213" t="s">
        <v>1060</v>
      </c>
      <c r="H800" s="212"/>
      <c r="I800" s="214"/>
      <c r="L800" s="211"/>
      <c r="M800" s="215"/>
      <c r="N800" s="216"/>
      <c r="O800" s="216"/>
      <c r="P800" s="216"/>
      <c r="Q800" s="216"/>
      <c r="R800" s="216"/>
      <c r="S800" s="216"/>
      <c r="T800" s="217"/>
      <c r="AT800" s="212" t="s">
        <v>141</v>
      </c>
      <c r="AU800" s="212" t="s">
        <v>85</v>
      </c>
      <c r="AV800" s="210" t="s">
        <v>24</v>
      </c>
      <c r="AW800" s="210" t="s">
        <v>40</v>
      </c>
      <c r="AX800" s="210" t="s">
        <v>76</v>
      </c>
      <c r="AY800" s="212" t="s">
        <v>128</v>
      </c>
    </row>
    <row r="801" s="199" customFormat="true" ht="13.5" hidden="false" customHeight="false" outlineLevel="0" collapsed="false">
      <c r="B801" s="200"/>
      <c r="D801" s="201" t="s">
        <v>141</v>
      </c>
      <c r="E801" s="202"/>
      <c r="F801" s="203" t="s">
        <v>1061</v>
      </c>
      <c r="H801" s="204" t="n">
        <v>1080</v>
      </c>
      <c r="I801" s="205"/>
      <c r="L801" s="200"/>
      <c r="M801" s="206"/>
      <c r="N801" s="207"/>
      <c r="O801" s="207"/>
      <c r="P801" s="207"/>
      <c r="Q801" s="207"/>
      <c r="R801" s="207"/>
      <c r="S801" s="207"/>
      <c r="T801" s="208"/>
      <c r="AT801" s="209" t="s">
        <v>141</v>
      </c>
      <c r="AU801" s="209" t="s">
        <v>85</v>
      </c>
      <c r="AV801" s="199" t="s">
        <v>85</v>
      </c>
      <c r="AW801" s="199" t="s">
        <v>40</v>
      </c>
      <c r="AX801" s="199" t="s">
        <v>24</v>
      </c>
      <c r="AY801" s="209" t="s">
        <v>128</v>
      </c>
    </row>
    <row r="802" s="29" customFormat="true" ht="22.5" hidden="false" customHeight="true" outlineLevel="0" collapsed="false">
      <c r="B802" s="182"/>
      <c r="C802" s="183" t="s">
        <v>1062</v>
      </c>
      <c r="D802" s="183" t="s">
        <v>130</v>
      </c>
      <c r="E802" s="184" t="s">
        <v>1063</v>
      </c>
      <c r="F802" s="185" t="s">
        <v>1064</v>
      </c>
      <c r="G802" s="186" t="s">
        <v>483</v>
      </c>
      <c r="H802" s="187" t="n">
        <v>5</v>
      </c>
      <c r="I802" s="188"/>
      <c r="J802" s="189" t="n">
        <f aca="false">ROUND(I802*H802,2)</f>
        <v>0</v>
      </c>
      <c r="K802" s="185" t="s">
        <v>134</v>
      </c>
      <c r="L802" s="30"/>
      <c r="M802" s="190"/>
      <c r="N802" s="191" t="s">
        <v>47</v>
      </c>
      <c r="O802" s="31"/>
      <c r="P802" s="192" t="n">
        <f aca="false">O802*H802</f>
        <v>0</v>
      </c>
      <c r="Q802" s="192" t="n">
        <v>0</v>
      </c>
      <c r="R802" s="192" t="n">
        <f aca="false">Q802*H802</f>
        <v>0</v>
      </c>
      <c r="S802" s="192" t="n">
        <v>0.082</v>
      </c>
      <c r="T802" s="193" t="n">
        <f aca="false">S802*H802</f>
        <v>0.41</v>
      </c>
      <c r="AR802" s="10" t="s">
        <v>135</v>
      </c>
      <c r="AT802" s="10" t="s">
        <v>130</v>
      </c>
      <c r="AU802" s="10" t="s">
        <v>85</v>
      </c>
      <c r="AY802" s="10" t="s">
        <v>128</v>
      </c>
      <c r="BE802" s="194" t="n">
        <f aca="false">IF(N802="základní",J802,0)</f>
        <v>0</v>
      </c>
      <c r="BF802" s="194" t="n">
        <f aca="false">IF(N802="snížená",J802,0)</f>
        <v>0</v>
      </c>
      <c r="BG802" s="194" t="n">
        <f aca="false">IF(N802="zákl. přenesená",J802,0)</f>
        <v>0</v>
      </c>
      <c r="BH802" s="194" t="n">
        <f aca="false">IF(N802="sníž. přenesená",J802,0)</f>
        <v>0</v>
      </c>
      <c r="BI802" s="194" t="n">
        <f aca="false">IF(N802="nulová",J802,0)</f>
        <v>0</v>
      </c>
      <c r="BJ802" s="10" t="s">
        <v>24</v>
      </c>
      <c r="BK802" s="194" t="n">
        <f aca="false">ROUND(I802*H802,2)</f>
        <v>0</v>
      </c>
      <c r="BL802" s="10" t="s">
        <v>135</v>
      </c>
      <c r="BM802" s="10" t="s">
        <v>1065</v>
      </c>
    </row>
    <row r="803" s="29" customFormat="true" ht="27" hidden="false" customHeight="false" outlineLevel="0" collapsed="false">
      <c r="B803" s="30"/>
      <c r="D803" s="195" t="s">
        <v>137</v>
      </c>
      <c r="F803" s="196" t="s">
        <v>1066</v>
      </c>
      <c r="I803" s="153"/>
      <c r="L803" s="30"/>
      <c r="M803" s="197"/>
      <c r="N803" s="31"/>
      <c r="O803" s="31"/>
      <c r="P803" s="31"/>
      <c r="Q803" s="31"/>
      <c r="R803" s="31"/>
      <c r="S803" s="31"/>
      <c r="T803" s="70"/>
      <c r="AT803" s="10" t="s">
        <v>137</v>
      </c>
      <c r="AU803" s="10" t="s">
        <v>85</v>
      </c>
    </row>
    <row r="804" s="29" customFormat="true" ht="67.5" hidden="false" customHeight="false" outlineLevel="0" collapsed="false">
      <c r="B804" s="30"/>
      <c r="D804" s="195" t="s">
        <v>139</v>
      </c>
      <c r="F804" s="198" t="s">
        <v>1067</v>
      </c>
      <c r="I804" s="153"/>
      <c r="L804" s="30"/>
      <c r="M804" s="197"/>
      <c r="N804" s="31"/>
      <c r="O804" s="31"/>
      <c r="P804" s="31"/>
      <c r="Q804" s="31"/>
      <c r="R804" s="31"/>
      <c r="S804" s="31"/>
      <c r="T804" s="70"/>
      <c r="AT804" s="10" t="s">
        <v>139</v>
      </c>
      <c r="AU804" s="10" t="s">
        <v>85</v>
      </c>
    </row>
    <row r="805" s="199" customFormat="true" ht="13.5" hidden="false" customHeight="false" outlineLevel="0" collapsed="false">
      <c r="B805" s="200"/>
      <c r="D805" s="195" t="s">
        <v>141</v>
      </c>
      <c r="E805" s="209"/>
      <c r="F805" s="218" t="s">
        <v>1068</v>
      </c>
      <c r="H805" s="219" t="n">
        <v>5</v>
      </c>
      <c r="I805" s="205"/>
      <c r="L805" s="200"/>
      <c r="M805" s="206"/>
      <c r="N805" s="207"/>
      <c r="O805" s="207"/>
      <c r="P805" s="207"/>
      <c r="Q805" s="207"/>
      <c r="R805" s="207"/>
      <c r="S805" s="207"/>
      <c r="T805" s="208"/>
      <c r="AT805" s="209" t="s">
        <v>141</v>
      </c>
      <c r="AU805" s="209" t="s">
        <v>85</v>
      </c>
      <c r="AV805" s="199" t="s">
        <v>85</v>
      </c>
      <c r="AW805" s="199" t="s">
        <v>40</v>
      </c>
      <c r="AX805" s="199" t="s">
        <v>24</v>
      </c>
      <c r="AY805" s="209" t="s">
        <v>128</v>
      </c>
    </row>
    <row r="806" s="210" customFormat="true" ht="13.5" hidden="false" customHeight="false" outlineLevel="0" collapsed="false">
      <c r="B806" s="211"/>
      <c r="D806" s="195" t="s">
        <v>141</v>
      </c>
      <c r="E806" s="212"/>
      <c r="F806" s="213" t="s">
        <v>1069</v>
      </c>
      <c r="H806" s="212"/>
      <c r="I806" s="214"/>
      <c r="L806" s="211"/>
      <c r="M806" s="215"/>
      <c r="N806" s="216"/>
      <c r="O806" s="216"/>
      <c r="P806" s="216"/>
      <c r="Q806" s="216"/>
      <c r="R806" s="216"/>
      <c r="S806" s="216"/>
      <c r="T806" s="217"/>
      <c r="AT806" s="212" t="s">
        <v>141</v>
      </c>
      <c r="AU806" s="212" t="s">
        <v>85</v>
      </c>
      <c r="AV806" s="210" t="s">
        <v>24</v>
      </c>
      <c r="AW806" s="210" t="s">
        <v>40</v>
      </c>
      <c r="AX806" s="210" t="s">
        <v>76</v>
      </c>
      <c r="AY806" s="212" t="s">
        <v>128</v>
      </c>
    </row>
    <row r="807" s="210" customFormat="true" ht="13.5" hidden="false" customHeight="false" outlineLevel="0" collapsed="false">
      <c r="B807" s="211"/>
      <c r="D807" s="195" t="s">
        <v>141</v>
      </c>
      <c r="E807" s="212"/>
      <c r="F807" s="213" t="s">
        <v>1070</v>
      </c>
      <c r="H807" s="212"/>
      <c r="I807" s="214"/>
      <c r="L807" s="211"/>
      <c r="M807" s="215"/>
      <c r="N807" s="216"/>
      <c r="O807" s="216"/>
      <c r="P807" s="216"/>
      <c r="Q807" s="216"/>
      <c r="R807" s="216"/>
      <c r="S807" s="216"/>
      <c r="T807" s="217"/>
      <c r="AT807" s="212" t="s">
        <v>141</v>
      </c>
      <c r="AU807" s="212" t="s">
        <v>85</v>
      </c>
      <c r="AV807" s="210" t="s">
        <v>24</v>
      </c>
      <c r="AW807" s="210" t="s">
        <v>40</v>
      </c>
      <c r="AX807" s="210" t="s">
        <v>76</v>
      </c>
      <c r="AY807" s="212" t="s">
        <v>128</v>
      </c>
    </row>
    <row r="808" s="210" customFormat="true" ht="13.5" hidden="false" customHeight="false" outlineLevel="0" collapsed="false">
      <c r="B808" s="211"/>
      <c r="D808" s="195" t="s">
        <v>141</v>
      </c>
      <c r="E808" s="212"/>
      <c r="F808" s="213" t="s">
        <v>1071</v>
      </c>
      <c r="H808" s="212"/>
      <c r="I808" s="214"/>
      <c r="L808" s="211"/>
      <c r="M808" s="215"/>
      <c r="N808" s="216"/>
      <c r="O808" s="216"/>
      <c r="P808" s="216"/>
      <c r="Q808" s="216"/>
      <c r="R808" s="216"/>
      <c r="S808" s="216"/>
      <c r="T808" s="217"/>
      <c r="AT808" s="212" t="s">
        <v>141</v>
      </c>
      <c r="AU808" s="212" t="s">
        <v>85</v>
      </c>
      <c r="AV808" s="210" t="s">
        <v>24</v>
      </c>
      <c r="AW808" s="210" t="s">
        <v>40</v>
      </c>
      <c r="AX808" s="210" t="s">
        <v>76</v>
      </c>
      <c r="AY808" s="212" t="s">
        <v>128</v>
      </c>
    </row>
    <row r="809" s="210" customFormat="true" ht="13.5" hidden="false" customHeight="false" outlineLevel="0" collapsed="false">
      <c r="B809" s="211"/>
      <c r="D809" s="195" t="s">
        <v>141</v>
      </c>
      <c r="E809" s="212"/>
      <c r="F809" s="213" t="s">
        <v>1072</v>
      </c>
      <c r="H809" s="212"/>
      <c r="I809" s="214"/>
      <c r="L809" s="211"/>
      <c r="M809" s="215"/>
      <c r="N809" s="216"/>
      <c r="O809" s="216"/>
      <c r="P809" s="216"/>
      <c r="Q809" s="216"/>
      <c r="R809" s="216"/>
      <c r="S809" s="216"/>
      <c r="T809" s="217"/>
      <c r="AT809" s="212" t="s">
        <v>141</v>
      </c>
      <c r="AU809" s="212" t="s">
        <v>85</v>
      </c>
      <c r="AV809" s="210" t="s">
        <v>24</v>
      </c>
      <c r="AW809" s="210" t="s">
        <v>40</v>
      </c>
      <c r="AX809" s="210" t="s">
        <v>76</v>
      </c>
      <c r="AY809" s="212" t="s">
        <v>128</v>
      </c>
    </row>
    <row r="810" s="210" customFormat="true" ht="13.5" hidden="false" customHeight="false" outlineLevel="0" collapsed="false">
      <c r="B810" s="211"/>
      <c r="D810" s="201" t="s">
        <v>141</v>
      </c>
      <c r="E810" s="230"/>
      <c r="F810" s="231" t="s">
        <v>1070</v>
      </c>
      <c r="H810" s="230"/>
      <c r="I810" s="214"/>
      <c r="L810" s="211"/>
      <c r="M810" s="215"/>
      <c r="N810" s="216"/>
      <c r="O810" s="216"/>
      <c r="P810" s="216"/>
      <c r="Q810" s="216"/>
      <c r="R810" s="216"/>
      <c r="S810" s="216"/>
      <c r="T810" s="217"/>
      <c r="AT810" s="212" t="s">
        <v>141</v>
      </c>
      <c r="AU810" s="212" t="s">
        <v>85</v>
      </c>
      <c r="AV810" s="210" t="s">
        <v>24</v>
      </c>
      <c r="AW810" s="210" t="s">
        <v>40</v>
      </c>
      <c r="AX810" s="210" t="s">
        <v>76</v>
      </c>
      <c r="AY810" s="212" t="s">
        <v>128</v>
      </c>
    </row>
    <row r="811" s="29" customFormat="true" ht="22.5" hidden="false" customHeight="true" outlineLevel="0" collapsed="false">
      <c r="B811" s="182"/>
      <c r="C811" s="183" t="s">
        <v>1073</v>
      </c>
      <c r="D811" s="183" t="s">
        <v>130</v>
      </c>
      <c r="E811" s="184" t="s">
        <v>1074</v>
      </c>
      <c r="F811" s="185" t="s">
        <v>1075</v>
      </c>
      <c r="G811" s="186" t="s">
        <v>483</v>
      </c>
      <c r="H811" s="187" t="n">
        <v>7</v>
      </c>
      <c r="I811" s="188"/>
      <c r="J811" s="189" t="n">
        <f aca="false">ROUND(I811*H811,2)</f>
        <v>0</v>
      </c>
      <c r="K811" s="185" t="s">
        <v>134</v>
      </c>
      <c r="L811" s="30"/>
      <c r="M811" s="190"/>
      <c r="N811" s="191" t="s">
        <v>47</v>
      </c>
      <c r="O811" s="31"/>
      <c r="P811" s="192" t="n">
        <f aca="false">O811*H811</f>
        <v>0</v>
      </c>
      <c r="Q811" s="192" t="n">
        <v>0</v>
      </c>
      <c r="R811" s="192" t="n">
        <f aca="false">Q811*H811</f>
        <v>0</v>
      </c>
      <c r="S811" s="192" t="n">
        <v>0.004</v>
      </c>
      <c r="T811" s="193" t="n">
        <f aca="false">S811*H811</f>
        <v>0.028</v>
      </c>
      <c r="AR811" s="10" t="s">
        <v>135</v>
      </c>
      <c r="AT811" s="10" t="s">
        <v>130</v>
      </c>
      <c r="AU811" s="10" t="s">
        <v>85</v>
      </c>
      <c r="AY811" s="10" t="s">
        <v>128</v>
      </c>
      <c r="BE811" s="194" t="n">
        <f aca="false">IF(N811="základní",J811,0)</f>
        <v>0</v>
      </c>
      <c r="BF811" s="194" t="n">
        <f aca="false">IF(N811="snížená",J811,0)</f>
        <v>0</v>
      </c>
      <c r="BG811" s="194" t="n">
        <f aca="false">IF(N811="zákl. přenesená",J811,0)</f>
        <v>0</v>
      </c>
      <c r="BH811" s="194" t="n">
        <f aca="false">IF(N811="sníž. přenesená",J811,0)</f>
        <v>0</v>
      </c>
      <c r="BI811" s="194" t="n">
        <f aca="false">IF(N811="nulová",J811,0)</f>
        <v>0</v>
      </c>
      <c r="BJ811" s="10" t="s">
        <v>24</v>
      </c>
      <c r="BK811" s="194" t="n">
        <f aca="false">ROUND(I811*H811,2)</f>
        <v>0</v>
      </c>
      <c r="BL811" s="10" t="s">
        <v>135</v>
      </c>
      <c r="BM811" s="10" t="s">
        <v>1076</v>
      </c>
    </row>
    <row r="812" s="29" customFormat="true" ht="27" hidden="false" customHeight="false" outlineLevel="0" collapsed="false">
      <c r="B812" s="30"/>
      <c r="D812" s="195" t="s">
        <v>137</v>
      </c>
      <c r="F812" s="196" t="s">
        <v>1077</v>
      </c>
      <c r="I812" s="153"/>
      <c r="L812" s="30"/>
      <c r="M812" s="197"/>
      <c r="N812" s="31"/>
      <c r="O812" s="31"/>
      <c r="P812" s="31"/>
      <c r="Q812" s="31"/>
      <c r="R812" s="31"/>
      <c r="S812" s="31"/>
      <c r="T812" s="70"/>
      <c r="AT812" s="10" t="s">
        <v>137</v>
      </c>
      <c r="AU812" s="10" t="s">
        <v>85</v>
      </c>
    </row>
    <row r="813" s="29" customFormat="true" ht="40.5" hidden="false" customHeight="false" outlineLevel="0" collapsed="false">
      <c r="B813" s="30"/>
      <c r="D813" s="195" t="s">
        <v>139</v>
      </c>
      <c r="F813" s="198" t="s">
        <v>1078</v>
      </c>
      <c r="I813" s="153"/>
      <c r="L813" s="30"/>
      <c r="M813" s="197"/>
      <c r="N813" s="31"/>
      <c r="O813" s="31"/>
      <c r="P813" s="31"/>
      <c r="Q813" s="31"/>
      <c r="R813" s="31"/>
      <c r="S813" s="31"/>
      <c r="T813" s="70"/>
      <c r="AT813" s="10" t="s">
        <v>139</v>
      </c>
      <c r="AU813" s="10" t="s">
        <v>85</v>
      </c>
    </row>
    <row r="814" s="199" customFormat="true" ht="13.5" hidden="false" customHeight="false" outlineLevel="0" collapsed="false">
      <c r="B814" s="200"/>
      <c r="D814" s="195" t="s">
        <v>141</v>
      </c>
      <c r="E814" s="209"/>
      <c r="F814" s="218" t="s">
        <v>1079</v>
      </c>
      <c r="H814" s="219" t="n">
        <v>7</v>
      </c>
      <c r="I814" s="205"/>
      <c r="L814" s="200"/>
      <c r="M814" s="206"/>
      <c r="N814" s="207"/>
      <c r="O814" s="207"/>
      <c r="P814" s="207"/>
      <c r="Q814" s="207"/>
      <c r="R814" s="207"/>
      <c r="S814" s="207"/>
      <c r="T814" s="208"/>
      <c r="AT814" s="209" t="s">
        <v>141</v>
      </c>
      <c r="AU814" s="209" t="s">
        <v>85</v>
      </c>
      <c r="AV814" s="199" t="s">
        <v>85</v>
      </c>
      <c r="AW814" s="199" t="s">
        <v>40</v>
      </c>
      <c r="AX814" s="199" t="s">
        <v>24</v>
      </c>
      <c r="AY814" s="209" t="s">
        <v>128</v>
      </c>
    </row>
    <row r="815" s="210" customFormat="true" ht="13.5" hidden="false" customHeight="false" outlineLevel="0" collapsed="false">
      <c r="B815" s="211"/>
      <c r="D815" s="195" t="s">
        <v>141</v>
      </c>
      <c r="E815" s="212"/>
      <c r="F815" s="213" t="s">
        <v>1069</v>
      </c>
      <c r="H815" s="212"/>
      <c r="I815" s="214"/>
      <c r="L815" s="211"/>
      <c r="M815" s="215"/>
      <c r="N815" s="216"/>
      <c r="O815" s="216"/>
      <c r="P815" s="216"/>
      <c r="Q815" s="216"/>
      <c r="R815" s="216"/>
      <c r="S815" s="216"/>
      <c r="T815" s="217"/>
      <c r="AT815" s="212" t="s">
        <v>141</v>
      </c>
      <c r="AU815" s="212" t="s">
        <v>85</v>
      </c>
      <c r="AV815" s="210" t="s">
        <v>24</v>
      </c>
      <c r="AW815" s="210" t="s">
        <v>40</v>
      </c>
      <c r="AX815" s="210" t="s">
        <v>76</v>
      </c>
      <c r="AY815" s="212" t="s">
        <v>128</v>
      </c>
    </row>
    <row r="816" s="210" customFormat="true" ht="13.5" hidden="false" customHeight="false" outlineLevel="0" collapsed="false">
      <c r="B816" s="211"/>
      <c r="D816" s="195" t="s">
        <v>141</v>
      </c>
      <c r="E816" s="212"/>
      <c r="F816" s="213" t="s">
        <v>1070</v>
      </c>
      <c r="H816" s="212"/>
      <c r="I816" s="214"/>
      <c r="L816" s="211"/>
      <c r="M816" s="215"/>
      <c r="N816" s="216"/>
      <c r="O816" s="216"/>
      <c r="P816" s="216"/>
      <c r="Q816" s="216"/>
      <c r="R816" s="216"/>
      <c r="S816" s="216"/>
      <c r="T816" s="217"/>
      <c r="AT816" s="212" t="s">
        <v>141</v>
      </c>
      <c r="AU816" s="212" t="s">
        <v>85</v>
      </c>
      <c r="AV816" s="210" t="s">
        <v>24</v>
      </c>
      <c r="AW816" s="210" t="s">
        <v>40</v>
      </c>
      <c r="AX816" s="210" t="s">
        <v>76</v>
      </c>
      <c r="AY816" s="212" t="s">
        <v>128</v>
      </c>
    </row>
    <row r="817" s="210" customFormat="true" ht="13.5" hidden="false" customHeight="false" outlineLevel="0" collapsed="false">
      <c r="B817" s="211"/>
      <c r="D817" s="195" t="s">
        <v>141</v>
      </c>
      <c r="E817" s="212"/>
      <c r="F817" s="213" t="s">
        <v>1071</v>
      </c>
      <c r="H817" s="212"/>
      <c r="I817" s="214"/>
      <c r="L817" s="211"/>
      <c r="M817" s="215"/>
      <c r="N817" s="216"/>
      <c r="O817" s="216"/>
      <c r="P817" s="216"/>
      <c r="Q817" s="216"/>
      <c r="R817" s="216"/>
      <c r="S817" s="216"/>
      <c r="T817" s="217"/>
      <c r="AT817" s="212" t="s">
        <v>141</v>
      </c>
      <c r="AU817" s="212" t="s">
        <v>85</v>
      </c>
      <c r="AV817" s="210" t="s">
        <v>24</v>
      </c>
      <c r="AW817" s="210" t="s">
        <v>40</v>
      </c>
      <c r="AX817" s="210" t="s">
        <v>76</v>
      </c>
      <c r="AY817" s="212" t="s">
        <v>128</v>
      </c>
    </row>
    <row r="818" s="210" customFormat="true" ht="13.5" hidden="false" customHeight="false" outlineLevel="0" collapsed="false">
      <c r="B818" s="211"/>
      <c r="D818" s="195" t="s">
        <v>141</v>
      </c>
      <c r="E818" s="212"/>
      <c r="F818" s="213" t="s">
        <v>1072</v>
      </c>
      <c r="H818" s="212"/>
      <c r="I818" s="214"/>
      <c r="L818" s="211"/>
      <c r="M818" s="215"/>
      <c r="N818" s="216"/>
      <c r="O818" s="216"/>
      <c r="P818" s="216"/>
      <c r="Q818" s="216"/>
      <c r="R818" s="216"/>
      <c r="S818" s="216"/>
      <c r="T818" s="217"/>
      <c r="AT818" s="212" t="s">
        <v>141</v>
      </c>
      <c r="AU818" s="212" t="s">
        <v>85</v>
      </c>
      <c r="AV818" s="210" t="s">
        <v>24</v>
      </c>
      <c r="AW818" s="210" t="s">
        <v>40</v>
      </c>
      <c r="AX818" s="210" t="s">
        <v>76</v>
      </c>
      <c r="AY818" s="212" t="s">
        <v>128</v>
      </c>
    </row>
    <row r="819" s="210" customFormat="true" ht="13.5" hidden="false" customHeight="false" outlineLevel="0" collapsed="false">
      <c r="B819" s="211"/>
      <c r="D819" s="201" t="s">
        <v>141</v>
      </c>
      <c r="E819" s="230"/>
      <c r="F819" s="231" t="s">
        <v>1070</v>
      </c>
      <c r="H819" s="230"/>
      <c r="I819" s="214"/>
      <c r="L819" s="211"/>
      <c r="M819" s="215"/>
      <c r="N819" s="216"/>
      <c r="O819" s="216"/>
      <c r="P819" s="216"/>
      <c r="Q819" s="216"/>
      <c r="R819" s="216"/>
      <c r="S819" s="216"/>
      <c r="T819" s="217"/>
      <c r="AT819" s="212" t="s">
        <v>141</v>
      </c>
      <c r="AU819" s="212" t="s">
        <v>85</v>
      </c>
      <c r="AV819" s="210" t="s">
        <v>24</v>
      </c>
      <c r="AW819" s="210" t="s">
        <v>40</v>
      </c>
      <c r="AX819" s="210" t="s">
        <v>76</v>
      </c>
      <c r="AY819" s="212" t="s">
        <v>128</v>
      </c>
    </row>
    <row r="820" s="29" customFormat="true" ht="22.5" hidden="false" customHeight="true" outlineLevel="0" collapsed="false">
      <c r="B820" s="182"/>
      <c r="C820" s="183" t="s">
        <v>1080</v>
      </c>
      <c r="D820" s="183" t="s">
        <v>130</v>
      </c>
      <c r="E820" s="184" t="s">
        <v>1081</v>
      </c>
      <c r="F820" s="185" t="s">
        <v>1082</v>
      </c>
      <c r="G820" s="186" t="s">
        <v>183</v>
      </c>
      <c r="H820" s="187" t="n">
        <v>57</v>
      </c>
      <c r="I820" s="188"/>
      <c r="J820" s="189" t="n">
        <f aca="false">ROUND(I820*H820,2)</f>
        <v>0</v>
      </c>
      <c r="K820" s="185" t="s">
        <v>134</v>
      </c>
      <c r="L820" s="30"/>
      <c r="M820" s="190"/>
      <c r="N820" s="191" t="s">
        <v>47</v>
      </c>
      <c r="O820" s="31"/>
      <c r="P820" s="192" t="n">
        <f aca="false">O820*H820</f>
        <v>0</v>
      </c>
      <c r="Q820" s="192" t="n">
        <v>0</v>
      </c>
      <c r="R820" s="192" t="n">
        <f aca="false">Q820*H820</f>
        <v>0</v>
      </c>
      <c r="S820" s="192" t="n">
        <v>0</v>
      </c>
      <c r="T820" s="193" t="n">
        <f aca="false">S820*H820</f>
        <v>0</v>
      </c>
      <c r="AR820" s="10" t="s">
        <v>135</v>
      </c>
      <c r="AT820" s="10" t="s">
        <v>130</v>
      </c>
      <c r="AU820" s="10" t="s">
        <v>85</v>
      </c>
      <c r="AY820" s="10" t="s">
        <v>128</v>
      </c>
      <c r="BE820" s="194" t="n">
        <f aca="false">IF(N820="základní",J820,0)</f>
        <v>0</v>
      </c>
      <c r="BF820" s="194" t="n">
        <f aca="false">IF(N820="snížená",J820,0)</f>
        <v>0</v>
      </c>
      <c r="BG820" s="194" t="n">
        <f aca="false">IF(N820="zákl. přenesená",J820,0)</f>
        <v>0</v>
      </c>
      <c r="BH820" s="194" t="n">
        <f aca="false">IF(N820="sníž. přenesená",J820,0)</f>
        <v>0</v>
      </c>
      <c r="BI820" s="194" t="n">
        <f aca="false">IF(N820="nulová",J820,0)</f>
        <v>0</v>
      </c>
      <c r="BJ820" s="10" t="s">
        <v>24</v>
      </c>
      <c r="BK820" s="194" t="n">
        <f aca="false">ROUND(I820*H820,2)</f>
        <v>0</v>
      </c>
      <c r="BL820" s="10" t="s">
        <v>135</v>
      </c>
      <c r="BM820" s="10" t="s">
        <v>1083</v>
      </c>
    </row>
    <row r="821" s="29" customFormat="true" ht="40.5" hidden="false" customHeight="false" outlineLevel="0" collapsed="false">
      <c r="B821" s="30"/>
      <c r="D821" s="195" t="s">
        <v>137</v>
      </c>
      <c r="F821" s="196" t="s">
        <v>1084</v>
      </c>
      <c r="I821" s="153"/>
      <c r="L821" s="30"/>
      <c r="M821" s="197"/>
      <c r="N821" s="31"/>
      <c r="O821" s="31"/>
      <c r="P821" s="31"/>
      <c r="Q821" s="31"/>
      <c r="R821" s="31"/>
      <c r="S821" s="31"/>
      <c r="T821" s="70"/>
      <c r="AT821" s="10" t="s">
        <v>137</v>
      </c>
      <c r="AU821" s="10" t="s">
        <v>85</v>
      </c>
    </row>
    <row r="822" s="199" customFormat="true" ht="13.5" hidden="false" customHeight="false" outlineLevel="0" collapsed="false">
      <c r="B822" s="200"/>
      <c r="D822" s="201" t="s">
        <v>141</v>
      </c>
      <c r="E822" s="202"/>
      <c r="F822" s="203" t="s">
        <v>1085</v>
      </c>
      <c r="H822" s="204" t="n">
        <v>57</v>
      </c>
      <c r="I822" s="205"/>
      <c r="L822" s="200"/>
      <c r="M822" s="206"/>
      <c r="N822" s="207"/>
      <c r="O822" s="207"/>
      <c r="P822" s="207"/>
      <c r="Q822" s="207"/>
      <c r="R822" s="207"/>
      <c r="S822" s="207"/>
      <c r="T822" s="208"/>
      <c r="AT822" s="209" t="s">
        <v>141</v>
      </c>
      <c r="AU822" s="209" t="s">
        <v>85</v>
      </c>
      <c r="AV822" s="199" t="s">
        <v>85</v>
      </c>
      <c r="AW822" s="199" t="s">
        <v>40</v>
      </c>
      <c r="AX822" s="199" t="s">
        <v>24</v>
      </c>
      <c r="AY822" s="209" t="s">
        <v>128</v>
      </c>
    </row>
    <row r="823" s="29" customFormat="true" ht="22.5" hidden="false" customHeight="true" outlineLevel="0" collapsed="false">
      <c r="B823" s="182"/>
      <c r="C823" s="183" t="s">
        <v>1086</v>
      </c>
      <c r="D823" s="183" t="s">
        <v>130</v>
      </c>
      <c r="E823" s="184" t="s">
        <v>1087</v>
      </c>
      <c r="F823" s="185" t="s">
        <v>1088</v>
      </c>
      <c r="G823" s="186" t="s">
        <v>133</v>
      </c>
      <c r="H823" s="187" t="n">
        <v>50</v>
      </c>
      <c r="I823" s="188"/>
      <c r="J823" s="189" t="n">
        <f aca="false">ROUND(I823*H823,2)</f>
        <v>0</v>
      </c>
      <c r="K823" s="185" t="s">
        <v>134</v>
      </c>
      <c r="L823" s="30"/>
      <c r="M823" s="190"/>
      <c r="N823" s="191" t="s">
        <v>47</v>
      </c>
      <c r="O823" s="31"/>
      <c r="P823" s="192" t="n">
        <f aca="false">O823*H823</f>
        <v>0</v>
      </c>
      <c r="Q823" s="192" t="n">
        <v>0</v>
      </c>
      <c r="R823" s="192" t="n">
        <f aca="false">Q823*H823</f>
        <v>0</v>
      </c>
      <c r="S823" s="192" t="n">
        <v>0</v>
      </c>
      <c r="T823" s="193" t="n">
        <f aca="false">S823*H823</f>
        <v>0</v>
      </c>
      <c r="AR823" s="10" t="s">
        <v>135</v>
      </c>
      <c r="AT823" s="10" t="s">
        <v>130</v>
      </c>
      <c r="AU823" s="10" t="s">
        <v>85</v>
      </c>
      <c r="AY823" s="10" t="s">
        <v>128</v>
      </c>
      <c r="BE823" s="194" t="n">
        <f aca="false">IF(N823="základní",J823,0)</f>
        <v>0</v>
      </c>
      <c r="BF823" s="194" t="n">
        <f aca="false">IF(N823="snížená",J823,0)</f>
        <v>0</v>
      </c>
      <c r="BG823" s="194" t="n">
        <f aca="false">IF(N823="zákl. přenesená",J823,0)</f>
        <v>0</v>
      </c>
      <c r="BH823" s="194" t="n">
        <f aca="false">IF(N823="sníž. přenesená",J823,0)</f>
        <v>0</v>
      </c>
      <c r="BI823" s="194" t="n">
        <f aca="false">IF(N823="nulová",J823,0)</f>
        <v>0</v>
      </c>
      <c r="BJ823" s="10" t="s">
        <v>24</v>
      </c>
      <c r="BK823" s="194" t="n">
        <f aca="false">ROUND(I823*H823,2)</f>
        <v>0</v>
      </c>
      <c r="BL823" s="10" t="s">
        <v>135</v>
      </c>
      <c r="BM823" s="10" t="s">
        <v>1089</v>
      </c>
    </row>
    <row r="824" s="29" customFormat="true" ht="40.5" hidden="false" customHeight="false" outlineLevel="0" collapsed="false">
      <c r="B824" s="30"/>
      <c r="D824" s="195" t="s">
        <v>137</v>
      </c>
      <c r="F824" s="196" t="s">
        <v>1090</v>
      </c>
      <c r="I824" s="153"/>
      <c r="L824" s="30"/>
      <c r="M824" s="197"/>
      <c r="N824" s="31"/>
      <c r="O824" s="31"/>
      <c r="P824" s="31"/>
      <c r="Q824" s="31"/>
      <c r="R824" s="31"/>
      <c r="S824" s="31"/>
      <c r="T824" s="70"/>
      <c r="AT824" s="10" t="s">
        <v>137</v>
      </c>
      <c r="AU824" s="10" t="s">
        <v>85</v>
      </c>
    </row>
    <row r="825" s="29" customFormat="true" ht="67.5" hidden="false" customHeight="false" outlineLevel="0" collapsed="false">
      <c r="B825" s="30"/>
      <c r="D825" s="195" t="s">
        <v>139</v>
      </c>
      <c r="F825" s="198" t="s">
        <v>1091</v>
      </c>
      <c r="I825" s="153"/>
      <c r="L825" s="30"/>
      <c r="M825" s="197"/>
      <c r="N825" s="31"/>
      <c r="O825" s="31"/>
      <c r="P825" s="31"/>
      <c r="Q825" s="31"/>
      <c r="R825" s="31"/>
      <c r="S825" s="31"/>
      <c r="T825" s="70"/>
      <c r="AT825" s="10" t="s">
        <v>139</v>
      </c>
      <c r="AU825" s="10" t="s">
        <v>85</v>
      </c>
    </row>
    <row r="826" s="199" customFormat="true" ht="13.5" hidden="false" customHeight="false" outlineLevel="0" collapsed="false">
      <c r="B826" s="200"/>
      <c r="D826" s="201" t="s">
        <v>141</v>
      </c>
      <c r="E826" s="202"/>
      <c r="F826" s="203" t="s">
        <v>1092</v>
      </c>
      <c r="H826" s="204" t="n">
        <v>50</v>
      </c>
      <c r="I826" s="205"/>
      <c r="L826" s="200"/>
      <c r="M826" s="206"/>
      <c r="N826" s="207"/>
      <c r="O826" s="207"/>
      <c r="P826" s="207"/>
      <c r="Q826" s="207"/>
      <c r="R826" s="207"/>
      <c r="S826" s="207"/>
      <c r="T826" s="208"/>
      <c r="AT826" s="209" t="s">
        <v>141</v>
      </c>
      <c r="AU826" s="209" t="s">
        <v>85</v>
      </c>
      <c r="AV826" s="199" t="s">
        <v>85</v>
      </c>
      <c r="AW826" s="199" t="s">
        <v>40</v>
      </c>
      <c r="AX826" s="199" t="s">
        <v>24</v>
      </c>
      <c r="AY826" s="209" t="s">
        <v>128</v>
      </c>
    </row>
    <row r="827" s="29" customFormat="true" ht="22.5" hidden="false" customHeight="true" outlineLevel="0" collapsed="false">
      <c r="B827" s="182"/>
      <c r="C827" s="183" t="s">
        <v>1093</v>
      </c>
      <c r="D827" s="183" t="s">
        <v>130</v>
      </c>
      <c r="E827" s="184" t="s">
        <v>1094</v>
      </c>
      <c r="F827" s="185" t="s">
        <v>1095</v>
      </c>
      <c r="G827" s="186" t="s">
        <v>133</v>
      </c>
      <c r="H827" s="187" t="n">
        <v>2.8</v>
      </c>
      <c r="I827" s="188"/>
      <c r="J827" s="189" t="n">
        <f aca="false">ROUND(I827*H827,2)</f>
        <v>0</v>
      </c>
      <c r="K827" s="185" t="s">
        <v>134</v>
      </c>
      <c r="L827" s="30"/>
      <c r="M827" s="190"/>
      <c r="N827" s="191" t="s">
        <v>47</v>
      </c>
      <c r="O827" s="31"/>
      <c r="P827" s="192" t="n">
        <f aca="false">O827*H827</f>
        <v>0</v>
      </c>
      <c r="Q827" s="192" t="n">
        <v>0</v>
      </c>
      <c r="R827" s="192" t="n">
        <f aca="false">Q827*H827</f>
        <v>0</v>
      </c>
      <c r="S827" s="192" t="n">
        <v>0</v>
      </c>
      <c r="T827" s="193" t="n">
        <f aca="false">S827*H827</f>
        <v>0</v>
      </c>
      <c r="AR827" s="10" t="s">
        <v>135</v>
      </c>
      <c r="AT827" s="10" t="s">
        <v>130</v>
      </c>
      <c r="AU827" s="10" t="s">
        <v>85</v>
      </c>
      <c r="AY827" s="10" t="s">
        <v>128</v>
      </c>
      <c r="BE827" s="194" t="n">
        <f aca="false">IF(N827="základní",J827,0)</f>
        <v>0</v>
      </c>
      <c r="BF827" s="194" t="n">
        <f aca="false">IF(N827="snížená",J827,0)</f>
        <v>0</v>
      </c>
      <c r="BG827" s="194" t="n">
        <f aca="false">IF(N827="zákl. přenesená",J827,0)</f>
        <v>0</v>
      </c>
      <c r="BH827" s="194" t="n">
        <f aca="false">IF(N827="sníž. přenesená",J827,0)</f>
        <v>0</v>
      </c>
      <c r="BI827" s="194" t="n">
        <f aca="false">IF(N827="nulová",J827,0)</f>
        <v>0</v>
      </c>
      <c r="BJ827" s="10" t="s">
        <v>24</v>
      </c>
      <c r="BK827" s="194" t="n">
        <f aca="false">ROUND(I827*H827,2)</f>
        <v>0</v>
      </c>
      <c r="BL827" s="10" t="s">
        <v>135</v>
      </c>
      <c r="BM827" s="10" t="s">
        <v>1096</v>
      </c>
    </row>
    <row r="828" s="29" customFormat="true" ht="40.5" hidden="false" customHeight="false" outlineLevel="0" collapsed="false">
      <c r="B828" s="30"/>
      <c r="D828" s="195" t="s">
        <v>137</v>
      </c>
      <c r="F828" s="196" t="s">
        <v>1097</v>
      </c>
      <c r="I828" s="153"/>
      <c r="L828" s="30"/>
      <c r="M828" s="197"/>
      <c r="N828" s="31"/>
      <c r="O828" s="31"/>
      <c r="P828" s="31"/>
      <c r="Q828" s="31"/>
      <c r="R828" s="31"/>
      <c r="S828" s="31"/>
      <c r="T828" s="70"/>
      <c r="AT828" s="10" t="s">
        <v>137</v>
      </c>
      <c r="AU828" s="10" t="s">
        <v>85</v>
      </c>
    </row>
    <row r="829" s="29" customFormat="true" ht="54" hidden="false" customHeight="false" outlineLevel="0" collapsed="false">
      <c r="B829" s="30"/>
      <c r="D829" s="195" t="s">
        <v>139</v>
      </c>
      <c r="F829" s="198" t="s">
        <v>1098</v>
      </c>
      <c r="I829" s="153"/>
      <c r="L829" s="30"/>
      <c r="M829" s="197"/>
      <c r="N829" s="31"/>
      <c r="O829" s="31"/>
      <c r="P829" s="31"/>
      <c r="Q829" s="31"/>
      <c r="R829" s="31"/>
      <c r="S829" s="31"/>
      <c r="T829" s="70"/>
      <c r="AT829" s="10" t="s">
        <v>139</v>
      </c>
      <c r="AU829" s="10" t="s">
        <v>85</v>
      </c>
    </row>
    <row r="830" s="199" customFormat="true" ht="13.5" hidden="false" customHeight="false" outlineLevel="0" collapsed="false">
      <c r="B830" s="200"/>
      <c r="D830" s="195" t="s">
        <v>141</v>
      </c>
      <c r="E830" s="209"/>
      <c r="F830" s="218" t="s">
        <v>1099</v>
      </c>
      <c r="H830" s="219" t="n">
        <v>2.8</v>
      </c>
      <c r="I830" s="205"/>
      <c r="L830" s="200"/>
      <c r="M830" s="206"/>
      <c r="N830" s="207"/>
      <c r="O830" s="207"/>
      <c r="P830" s="207"/>
      <c r="Q830" s="207"/>
      <c r="R830" s="207"/>
      <c r="S830" s="207"/>
      <c r="T830" s="208"/>
      <c r="AT830" s="209" t="s">
        <v>141</v>
      </c>
      <c r="AU830" s="209" t="s">
        <v>85</v>
      </c>
      <c r="AV830" s="199" t="s">
        <v>85</v>
      </c>
      <c r="AW830" s="199" t="s">
        <v>40</v>
      </c>
      <c r="AX830" s="199" t="s">
        <v>24</v>
      </c>
      <c r="AY830" s="209" t="s">
        <v>128</v>
      </c>
    </row>
    <row r="831" s="167" customFormat="true" ht="29.85" hidden="false" customHeight="true" outlineLevel="0" collapsed="false">
      <c r="B831" s="168"/>
      <c r="D831" s="179" t="s">
        <v>75</v>
      </c>
      <c r="E831" s="180" t="s">
        <v>1100</v>
      </c>
      <c r="F831" s="180" t="s">
        <v>1101</v>
      </c>
      <c r="I831" s="171"/>
      <c r="J831" s="181" t="n">
        <f aca="false">BK831</f>
        <v>0</v>
      </c>
      <c r="L831" s="168"/>
      <c r="M831" s="173"/>
      <c r="N831" s="174"/>
      <c r="O831" s="174"/>
      <c r="P831" s="175" t="n">
        <f aca="false">SUM(P832:P883)</f>
        <v>0</v>
      </c>
      <c r="Q831" s="174"/>
      <c r="R831" s="175" t="n">
        <f aca="false">SUM(R832:R883)</f>
        <v>0</v>
      </c>
      <c r="S831" s="174"/>
      <c r="T831" s="176" t="n">
        <f aca="false">SUM(T832:T883)</f>
        <v>0</v>
      </c>
      <c r="AR831" s="169" t="s">
        <v>24</v>
      </c>
      <c r="AT831" s="177" t="s">
        <v>75</v>
      </c>
      <c r="AU831" s="177" t="s">
        <v>24</v>
      </c>
      <c r="AY831" s="169" t="s">
        <v>128</v>
      </c>
      <c r="BK831" s="178" t="n">
        <f aca="false">SUM(BK832:BK883)</f>
        <v>0</v>
      </c>
    </row>
    <row r="832" s="29" customFormat="true" ht="22.5" hidden="false" customHeight="true" outlineLevel="0" collapsed="false">
      <c r="B832" s="182"/>
      <c r="C832" s="183" t="s">
        <v>1102</v>
      </c>
      <c r="D832" s="183" t="s">
        <v>130</v>
      </c>
      <c r="E832" s="184" t="s">
        <v>1103</v>
      </c>
      <c r="F832" s="185" t="s">
        <v>1104</v>
      </c>
      <c r="G832" s="186" t="s">
        <v>350</v>
      </c>
      <c r="H832" s="187" t="n">
        <v>665</v>
      </c>
      <c r="I832" s="188"/>
      <c r="J832" s="189" t="n">
        <f aca="false">ROUND(I832*H832,2)</f>
        <v>0</v>
      </c>
      <c r="K832" s="185" t="s">
        <v>134</v>
      </c>
      <c r="L832" s="30"/>
      <c r="M832" s="190"/>
      <c r="N832" s="191" t="s">
        <v>47</v>
      </c>
      <c r="O832" s="31"/>
      <c r="P832" s="192" t="n">
        <f aca="false">O832*H832</f>
        <v>0</v>
      </c>
      <c r="Q832" s="192" t="n">
        <v>0</v>
      </c>
      <c r="R832" s="192" t="n">
        <f aca="false">Q832*H832</f>
        <v>0</v>
      </c>
      <c r="S832" s="192" t="n">
        <v>0</v>
      </c>
      <c r="T832" s="193" t="n">
        <f aca="false">S832*H832</f>
        <v>0</v>
      </c>
      <c r="AR832" s="10" t="s">
        <v>135</v>
      </c>
      <c r="AT832" s="10" t="s">
        <v>130</v>
      </c>
      <c r="AU832" s="10" t="s">
        <v>85</v>
      </c>
      <c r="AY832" s="10" t="s">
        <v>128</v>
      </c>
      <c r="BE832" s="194" t="n">
        <f aca="false">IF(N832="základní",J832,0)</f>
        <v>0</v>
      </c>
      <c r="BF832" s="194" t="n">
        <f aca="false">IF(N832="snížená",J832,0)</f>
        <v>0</v>
      </c>
      <c r="BG832" s="194" t="n">
        <f aca="false">IF(N832="zákl. přenesená",J832,0)</f>
        <v>0</v>
      </c>
      <c r="BH832" s="194" t="n">
        <f aca="false">IF(N832="sníž. přenesená",J832,0)</f>
        <v>0</v>
      </c>
      <c r="BI832" s="194" t="n">
        <f aca="false">IF(N832="nulová",J832,0)</f>
        <v>0</v>
      </c>
      <c r="BJ832" s="10" t="s">
        <v>24</v>
      </c>
      <c r="BK832" s="194" t="n">
        <f aca="false">ROUND(I832*H832,2)</f>
        <v>0</v>
      </c>
      <c r="BL832" s="10" t="s">
        <v>135</v>
      </c>
      <c r="BM832" s="10" t="s">
        <v>1105</v>
      </c>
    </row>
    <row r="833" s="29" customFormat="true" ht="27" hidden="false" customHeight="false" outlineLevel="0" collapsed="false">
      <c r="B833" s="30"/>
      <c r="D833" s="195" t="s">
        <v>137</v>
      </c>
      <c r="F833" s="196" t="s">
        <v>1106</v>
      </c>
      <c r="I833" s="153"/>
      <c r="L833" s="30"/>
      <c r="M833" s="197"/>
      <c r="N833" s="31"/>
      <c r="O833" s="31"/>
      <c r="P833" s="31"/>
      <c r="Q833" s="31"/>
      <c r="R833" s="31"/>
      <c r="S833" s="31"/>
      <c r="T833" s="70"/>
      <c r="AT833" s="10" t="s">
        <v>137</v>
      </c>
      <c r="AU833" s="10" t="s">
        <v>85</v>
      </c>
    </row>
    <row r="834" s="29" customFormat="true" ht="94.5" hidden="false" customHeight="false" outlineLevel="0" collapsed="false">
      <c r="B834" s="30"/>
      <c r="D834" s="195" t="s">
        <v>139</v>
      </c>
      <c r="F834" s="198" t="s">
        <v>1107</v>
      </c>
      <c r="I834" s="153"/>
      <c r="L834" s="30"/>
      <c r="M834" s="197"/>
      <c r="N834" s="31"/>
      <c r="O834" s="31"/>
      <c r="P834" s="31"/>
      <c r="Q834" s="31"/>
      <c r="R834" s="31"/>
      <c r="S834" s="31"/>
      <c r="T834" s="70"/>
      <c r="AT834" s="10" t="s">
        <v>139</v>
      </c>
      <c r="AU834" s="10" t="s">
        <v>85</v>
      </c>
    </row>
    <row r="835" s="199" customFormat="true" ht="13.5" hidden="false" customHeight="false" outlineLevel="0" collapsed="false">
      <c r="B835" s="200"/>
      <c r="D835" s="201" t="s">
        <v>141</v>
      </c>
      <c r="E835" s="202"/>
      <c r="F835" s="203" t="s">
        <v>1108</v>
      </c>
      <c r="H835" s="204" t="n">
        <v>665</v>
      </c>
      <c r="I835" s="205"/>
      <c r="L835" s="200"/>
      <c r="M835" s="206"/>
      <c r="N835" s="207"/>
      <c r="O835" s="207"/>
      <c r="P835" s="207"/>
      <c r="Q835" s="207"/>
      <c r="R835" s="207"/>
      <c r="S835" s="207"/>
      <c r="T835" s="208"/>
      <c r="AT835" s="209" t="s">
        <v>141</v>
      </c>
      <c r="AU835" s="209" t="s">
        <v>85</v>
      </c>
      <c r="AV835" s="199" t="s">
        <v>85</v>
      </c>
      <c r="AW835" s="199" t="s">
        <v>40</v>
      </c>
      <c r="AX835" s="199" t="s">
        <v>24</v>
      </c>
      <c r="AY835" s="209" t="s">
        <v>128</v>
      </c>
    </row>
    <row r="836" s="29" customFormat="true" ht="22.5" hidden="false" customHeight="true" outlineLevel="0" collapsed="false">
      <c r="B836" s="182"/>
      <c r="C836" s="183" t="s">
        <v>1109</v>
      </c>
      <c r="D836" s="183" t="s">
        <v>130</v>
      </c>
      <c r="E836" s="184" t="s">
        <v>1110</v>
      </c>
      <c r="F836" s="185" t="s">
        <v>1111</v>
      </c>
      <c r="G836" s="186" t="s">
        <v>350</v>
      </c>
      <c r="H836" s="187" t="n">
        <v>5985</v>
      </c>
      <c r="I836" s="188"/>
      <c r="J836" s="189" t="n">
        <f aca="false">ROUND(I836*H836,2)</f>
        <v>0</v>
      </c>
      <c r="K836" s="185" t="s">
        <v>134</v>
      </c>
      <c r="L836" s="30"/>
      <c r="M836" s="190"/>
      <c r="N836" s="191" t="s">
        <v>47</v>
      </c>
      <c r="O836" s="31"/>
      <c r="P836" s="192" t="n">
        <f aca="false">O836*H836</f>
        <v>0</v>
      </c>
      <c r="Q836" s="192" t="n">
        <v>0</v>
      </c>
      <c r="R836" s="192" t="n">
        <f aca="false">Q836*H836</f>
        <v>0</v>
      </c>
      <c r="S836" s="192" t="n">
        <v>0</v>
      </c>
      <c r="T836" s="193" t="n">
        <f aca="false">S836*H836</f>
        <v>0</v>
      </c>
      <c r="AR836" s="10" t="s">
        <v>135</v>
      </c>
      <c r="AT836" s="10" t="s">
        <v>130</v>
      </c>
      <c r="AU836" s="10" t="s">
        <v>85</v>
      </c>
      <c r="AY836" s="10" t="s">
        <v>128</v>
      </c>
      <c r="BE836" s="194" t="n">
        <f aca="false">IF(N836="základní",J836,0)</f>
        <v>0</v>
      </c>
      <c r="BF836" s="194" t="n">
        <f aca="false">IF(N836="snížená",J836,0)</f>
        <v>0</v>
      </c>
      <c r="BG836" s="194" t="n">
        <f aca="false">IF(N836="zákl. přenesená",J836,0)</f>
        <v>0</v>
      </c>
      <c r="BH836" s="194" t="n">
        <f aca="false">IF(N836="sníž. přenesená",J836,0)</f>
        <v>0</v>
      </c>
      <c r="BI836" s="194" t="n">
        <f aca="false">IF(N836="nulová",J836,0)</f>
        <v>0</v>
      </c>
      <c r="BJ836" s="10" t="s">
        <v>24</v>
      </c>
      <c r="BK836" s="194" t="n">
        <f aca="false">ROUND(I836*H836,2)</f>
        <v>0</v>
      </c>
      <c r="BL836" s="10" t="s">
        <v>135</v>
      </c>
      <c r="BM836" s="10" t="s">
        <v>1112</v>
      </c>
    </row>
    <row r="837" s="29" customFormat="true" ht="27" hidden="false" customHeight="false" outlineLevel="0" collapsed="false">
      <c r="B837" s="30"/>
      <c r="D837" s="195" t="s">
        <v>137</v>
      </c>
      <c r="F837" s="196" t="s">
        <v>1113</v>
      </c>
      <c r="I837" s="153"/>
      <c r="L837" s="30"/>
      <c r="M837" s="197"/>
      <c r="N837" s="31"/>
      <c r="O837" s="31"/>
      <c r="P837" s="31"/>
      <c r="Q837" s="31"/>
      <c r="R837" s="31"/>
      <c r="S837" s="31"/>
      <c r="T837" s="70"/>
      <c r="AT837" s="10" t="s">
        <v>137</v>
      </c>
      <c r="AU837" s="10" t="s">
        <v>85</v>
      </c>
    </row>
    <row r="838" s="29" customFormat="true" ht="94.5" hidden="false" customHeight="false" outlineLevel="0" collapsed="false">
      <c r="B838" s="30"/>
      <c r="D838" s="195" t="s">
        <v>139</v>
      </c>
      <c r="F838" s="198" t="s">
        <v>1107</v>
      </c>
      <c r="I838" s="153"/>
      <c r="L838" s="30"/>
      <c r="M838" s="197"/>
      <c r="N838" s="31"/>
      <c r="O838" s="31"/>
      <c r="P838" s="31"/>
      <c r="Q838" s="31"/>
      <c r="R838" s="31"/>
      <c r="S838" s="31"/>
      <c r="T838" s="70"/>
      <c r="AT838" s="10" t="s">
        <v>139</v>
      </c>
      <c r="AU838" s="10" t="s">
        <v>85</v>
      </c>
    </row>
    <row r="839" s="199" customFormat="true" ht="13.5" hidden="false" customHeight="false" outlineLevel="0" collapsed="false">
      <c r="B839" s="200"/>
      <c r="D839" s="195" t="s">
        <v>141</v>
      </c>
      <c r="E839" s="209"/>
      <c r="F839" s="218" t="s">
        <v>1114</v>
      </c>
      <c r="H839" s="219" t="n">
        <v>5985</v>
      </c>
      <c r="I839" s="205"/>
      <c r="L839" s="200"/>
      <c r="M839" s="206"/>
      <c r="N839" s="207"/>
      <c r="O839" s="207"/>
      <c r="P839" s="207"/>
      <c r="Q839" s="207"/>
      <c r="R839" s="207"/>
      <c r="S839" s="207"/>
      <c r="T839" s="208"/>
      <c r="AT839" s="209" t="s">
        <v>141</v>
      </c>
      <c r="AU839" s="209" t="s">
        <v>85</v>
      </c>
      <c r="AV839" s="199" t="s">
        <v>85</v>
      </c>
      <c r="AW839" s="199" t="s">
        <v>40</v>
      </c>
      <c r="AX839" s="199" t="s">
        <v>24</v>
      </c>
      <c r="AY839" s="209" t="s">
        <v>128</v>
      </c>
    </row>
    <row r="840" s="210" customFormat="true" ht="13.5" hidden="false" customHeight="false" outlineLevel="0" collapsed="false">
      <c r="B840" s="211"/>
      <c r="D840" s="201" t="s">
        <v>141</v>
      </c>
      <c r="E840" s="230"/>
      <c r="F840" s="231" t="s">
        <v>326</v>
      </c>
      <c r="H840" s="230"/>
      <c r="I840" s="214"/>
      <c r="L840" s="211"/>
      <c r="M840" s="215"/>
      <c r="N840" s="216"/>
      <c r="O840" s="216"/>
      <c r="P840" s="216"/>
      <c r="Q840" s="216"/>
      <c r="R840" s="216"/>
      <c r="S840" s="216"/>
      <c r="T840" s="217"/>
      <c r="AT840" s="212" t="s">
        <v>141</v>
      </c>
      <c r="AU840" s="212" t="s">
        <v>85</v>
      </c>
      <c r="AV840" s="210" t="s">
        <v>24</v>
      </c>
      <c r="AW840" s="210" t="s">
        <v>40</v>
      </c>
      <c r="AX840" s="210" t="s">
        <v>76</v>
      </c>
      <c r="AY840" s="212" t="s">
        <v>128</v>
      </c>
    </row>
    <row r="841" s="29" customFormat="true" ht="22.5" hidden="false" customHeight="true" outlineLevel="0" collapsed="false">
      <c r="B841" s="182"/>
      <c r="C841" s="183" t="s">
        <v>1115</v>
      </c>
      <c r="D841" s="183" t="s">
        <v>130</v>
      </c>
      <c r="E841" s="184" t="s">
        <v>1116</v>
      </c>
      <c r="F841" s="185" t="s">
        <v>1117</v>
      </c>
      <c r="G841" s="186" t="s">
        <v>350</v>
      </c>
      <c r="H841" s="187" t="n">
        <v>225.5</v>
      </c>
      <c r="I841" s="188"/>
      <c r="J841" s="189" t="n">
        <f aca="false">ROUND(I841*H841,2)</f>
        <v>0</v>
      </c>
      <c r="K841" s="185" t="s">
        <v>134</v>
      </c>
      <c r="L841" s="30"/>
      <c r="M841" s="190"/>
      <c r="N841" s="191" t="s">
        <v>47</v>
      </c>
      <c r="O841" s="31"/>
      <c r="P841" s="192" t="n">
        <f aca="false">O841*H841</f>
        <v>0</v>
      </c>
      <c r="Q841" s="192" t="n">
        <v>0</v>
      </c>
      <c r="R841" s="192" t="n">
        <f aca="false">Q841*H841</f>
        <v>0</v>
      </c>
      <c r="S841" s="192" t="n">
        <v>0</v>
      </c>
      <c r="T841" s="193" t="n">
        <f aca="false">S841*H841</f>
        <v>0</v>
      </c>
      <c r="AR841" s="10" t="s">
        <v>135</v>
      </c>
      <c r="AT841" s="10" t="s">
        <v>130</v>
      </c>
      <c r="AU841" s="10" t="s">
        <v>85</v>
      </c>
      <c r="AY841" s="10" t="s">
        <v>128</v>
      </c>
      <c r="BE841" s="194" t="n">
        <f aca="false">IF(N841="základní",J841,0)</f>
        <v>0</v>
      </c>
      <c r="BF841" s="194" t="n">
        <f aca="false">IF(N841="snížená",J841,0)</f>
        <v>0</v>
      </c>
      <c r="BG841" s="194" t="n">
        <f aca="false">IF(N841="zákl. přenesená",J841,0)</f>
        <v>0</v>
      </c>
      <c r="BH841" s="194" t="n">
        <f aca="false">IF(N841="sníž. přenesená",J841,0)</f>
        <v>0</v>
      </c>
      <c r="BI841" s="194" t="n">
        <f aca="false">IF(N841="nulová",J841,0)</f>
        <v>0</v>
      </c>
      <c r="BJ841" s="10" t="s">
        <v>24</v>
      </c>
      <c r="BK841" s="194" t="n">
        <f aca="false">ROUND(I841*H841,2)</f>
        <v>0</v>
      </c>
      <c r="BL841" s="10" t="s">
        <v>135</v>
      </c>
      <c r="BM841" s="10" t="s">
        <v>1118</v>
      </c>
    </row>
    <row r="842" s="29" customFormat="true" ht="27" hidden="false" customHeight="false" outlineLevel="0" collapsed="false">
      <c r="B842" s="30"/>
      <c r="D842" s="195" t="s">
        <v>137</v>
      </c>
      <c r="F842" s="196" t="s">
        <v>1119</v>
      </c>
      <c r="I842" s="153"/>
      <c r="L842" s="30"/>
      <c r="M842" s="197"/>
      <c r="N842" s="31"/>
      <c r="O842" s="31"/>
      <c r="P842" s="31"/>
      <c r="Q842" s="31"/>
      <c r="R842" s="31"/>
      <c r="S842" s="31"/>
      <c r="T842" s="70"/>
      <c r="AT842" s="10" t="s">
        <v>137</v>
      </c>
      <c r="AU842" s="10" t="s">
        <v>85</v>
      </c>
    </row>
    <row r="843" s="29" customFormat="true" ht="94.5" hidden="false" customHeight="false" outlineLevel="0" collapsed="false">
      <c r="B843" s="30"/>
      <c r="D843" s="195" t="s">
        <v>139</v>
      </c>
      <c r="F843" s="198" t="s">
        <v>1107</v>
      </c>
      <c r="I843" s="153"/>
      <c r="L843" s="30"/>
      <c r="M843" s="197"/>
      <c r="N843" s="31"/>
      <c r="O843" s="31"/>
      <c r="P843" s="31"/>
      <c r="Q843" s="31"/>
      <c r="R843" s="31"/>
      <c r="S843" s="31"/>
      <c r="T843" s="70"/>
      <c r="AT843" s="10" t="s">
        <v>139</v>
      </c>
      <c r="AU843" s="10" t="s">
        <v>85</v>
      </c>
    </row>
    <row r="844" s="199" customFormat="true" ht="13.5" hidden="false" customHeight="false" outlineLevel="0" collapsed="false">
      <c r="B844" s="200"/>
      <c r="D844" s="195" t="s">
        <v>141</v>
      </c>
      <c r="E844" s="209"/>
      <c r="F844" s="218" t="s">
        <v>1120</v>
      </c>
      <c r="H844" s="219" t="n">
        <v>224</v>
      </c>
      <c r="I844" s="205"/>
      <c r="L844" s="200"/>
      <c r="M844" s="206"/>
      <c r="N844" s="207"/>
      <c r="O844" s="207"/>
      <c r="P844" s="207"/>
      <c r="Q844" s="207"/>
      <c r="R844" s="207"/>
      <c r="S844" s="207"/>
      <c r="T844" s="208"/>
      <c r="AT844" s="209" t="s">
        <v>141</v>
      </c>
      <c r="AU844" s="209" t="s">
        <v>85</v>
      </c>
      <c r="AV844" s="199" t="s">
        <v>85</v>
      </c>
      <c r="AW844" s="199" t="s">
        <v>40</v>
      </c>
      <c r="AX844" s="199" t="s">
        <v>76</v>
      </c>
      <c r="AY844" s="209" t="s">
        <v>128</v>
      </c>
    </row>
    <row r="845" s="199" customFormat="true" ht="13.5" hidden="false" customHeight="false" outlineLevel="0" collapsed="false">
      <c r="B845" s="200"/>
      <c r="D845" s="195" t="s">
        <v>141</v>
      </c>
      <c r="E845" s="209"/>
      <c r="F845" s="218" t="s">
        <v>1121</v>
      </c>
      <c r="H845" s="219" t="n">
        <v>1.5</v>
      </c>
      <c r="I845" s="205"/>
      <c r="L845" s="200"/>
      <c r="M845" s="206"/>
      <c r="N845" s="207"/>
      <c r="O845" s="207"/>
      <c r="P845" s="207"/>
      <c r="Q845" s="207"/>
      <c r="R845" s="207"/>
      <c r="S845" s="207"/>
      <c r="T845" s="208"/>
      <c r="AT845" s="209" t="s">
        <v>141</v>
      </c>
      <c r="AU845" s="209" t="s">
        <v>85</v>
      </c>
      <c r="AV845" s="199" t="s">
        <v>85</v>
      </c>
      <c r="AW845" s="199" t="s">
        <v>40</v>
      </c>
      <c r="AX845" s="199" t="s">
        <v>76</v>
      </c>
      <c r="AY845" s="209" t="s">
        <v>128</v>
      </c>
    </row>
    <row r="846" s="220" customFormat="true" ht="13.5" hidden="false" customHeight="false" outlineLevel="0" collapsed="false">
      <c r="B846" s="221"/>
      <c r="D846" s="201" t="s">
        <v>141</v>
      </c>
      <c r="E846" s="222"/>
      <c r="F846" s="223" t="s">
        <v>169</v>
      </c>
      <c r="H846" s="224" t="n">
        <v>225.5</v>
      </c>
      <c r="I846" s="225"/>
      <c r="L846" s="221"/>
      <c r="M846" s="226"/>
      <c r="N846" s="227"/>
      <c r="O846" s="227"/>
      <c r="P846" s="227"/>
      <c r="Q846" s="227"/>
      <c r="R846" s="227"/>
      <c r="S846" s="227"/>
      <c r="T846" s="228"/>
      <c r="AT846" s="229" t="s">
        <v>141</v>
      </c>
      <c r="AU846" s="229" t="s">
        <v>85</v>
      </c>
      <c r="AV846" s="220" t="s">
        <v>135</v>
      </c>
      <c r="AW846" s="220" t="s">
        <v>40</v>
      </c>
      <c r="AX846" s="220" t="s">
        <v>24</v>
      </c>
      <c r="AY846" s="229" t="s">
        <v>128</v>
      </c>
    </row>
    <row r="847" s="29" customFormat="true" ht="22.5" hidden="false" customHeight="true" outlineLevel="0" collapsed="false">
      <c r="B847" s="182"/>
      <c r="C847" s="183" t="s">
        <v>1122</v>
      </c>
      <c r="D847" s="183" t="s">
        <v>130</v>
      </c>
      <c r="E847" s="184" t="s">
        <v>1123</v>
      </c>
      <c r="F847" s="185" t="s">
        <v>1124</v>
      </c>
      <c r="G847" s="186" t="s">
        <v>350</v>
      </c>
      <c r="H847" s="187" t="n">
        <v>2029.5</v>
      </c>
      <c r="I847" s="188"/>
      <c r="J847" s="189" t="n">
        <f aca="false">ROUND(I847*H847,2)</f>
        <v>0</v>
      </c>
      <c r="K847" s="185" t="s">
        <v>134</v>
      </c>
      <c r="L847" s="30"/>
      <c r="M847" s="190"/>
      <c r="N847" s="191" t="s">
        <v>47</v>
      </c>
      <c r="O847" s="31"/>
      <c r="P847" s="192" t="n">
        <f aca="false">O847*H847</f>
        <v>0</v>
      </c>
      <c r="Q847" s="192" t="n">
        <v>0</v>
      </c>
      <c r="R847" s="192" t="n">
        <f aca="false">Q847*H847</f>
        <v>0</v>
      </c>
      <c r="S847" s="192" t="n">
        <v>0</v>
      </c>
      <c r="T847" s="193" t="n">
        <f aca="false">S847*H847</f>
        <v>0</v>
      </c>
      <c r="AR847" s="10" t="s">
        <v>135</v>
      </c>
      <c r="AT847" s="10" t="s">
        <v>130</v>
      </c>
      <c r="AU847" s="10" t="s">
        <v>85</v>
      </c>
      <c r="AY847" s="10" t="s">
        <v>128</v>
      </c>
      <c r="BE847" s="194" t="n">
        <f aca="false">IF(N847="základní",J847,0)</f>
        <v>0</v>
      </c>
      <c r="BF847" s="194" t="n">
        <f aca="false">IF(N847="snížená",J847,0)</f>
        <v>0</v>
      </c>
      <c r="BG847" s="194" t="n">
        <f aca="false">IF(N847="zákl. přenesená",J847,0)</f>
        <v>0</v>
      </c>
      <c r="BH847" s="194" t="n">
        <f aca="false">IF(N847="sníž. přenesená",J847,0)</f>
        <v>0</v>
      </c>
      <c r="BI847" s="194" t="n">
        <f aca="false">IF(N847="nulová",J847,0)</f>
        <v>0</v>
      </c>
      <c r="BJ847" s="10" t="s">
        <v>24</v>
      </c>
      <c r="BK847" s="194" t="n">
        <f aca="false">ROUND(I847*H847,2)</f>
        <v>0</v>
      </c>
      <c r="BL847" s="10" t="s">
        <v>135</v>
      </c>
      <c r="BM847" s="10" t="s">
        <v>1125</v>
      </c>
    </row>
    <row r="848" s="29" customFormat="true" ht="27" hidden="false" customHeight="false" outlineLevel="0" collapsed="false">
      <c r="B848" s="30"/>
      <c r="D848" s="195" t="s">
        <v>137</v>
      </c>
      <c r="F848" s="196" t="s">
        <v>1113</v>
      </c>
      <c r="I848" s="153"/>
      <c r="L848" s="30"/>
      <c r="M848" s="197"/>
      <c r="N848" s="31"/>
      <c r="O848" s="31"/>
      <c r="P848" s="31"/>
      <c r="Q848" s="31"/>
      <c r="R848" s="31"/>
      <c r="S848" s="31"/>
      <c r="T848" s="70"/>
      <c r="AT848" s="10" t="s">
        <v>137</v>
      </c>
      <c r="AU848" s="10" t="s">
        <v>85</v>
      </c>
    </row>
    <row r="849" s="29" customFormat="true" ht="94.5" hidden="false" customHeight="false" outlineLevel="0" collapsed="false">
      <c r="B849" s="30"/>
      <c r="D849" s="195" t="s">
        <v>139</v>
      </c>
      <c r="F849" s="198" t="s">
        <v>1107</v>
      </c>
      <c r="I849" s="153"/>
      <c r="L849" s="30"/>
      <c r="M849" s="197"/>
      <c r="N849" s="31"/>
      <c r="O849" s="31"/>
      <c r="P849" s="31"/>
      <c r="Q849" s="31"/>
      <c r="R849" s="31"/>
      <c r="S849" s="31"/>
      <c r="T849" s="70"/>
      <c r="AT849" s="10" t="s">
        <v>139</v>
      </c>
      <c r="AU849" s="10" t="s">
        <v>85</v>
      </c>
    </row>
    <row r="850" s="199" customFormat="true" ht="13.5" hidden="false" customHeight="false" outlineLevel="0" collapsed="false">
      <c r="B850" s="200"/>
      <c r="D850" s="195" t="s">
        <v>141</v>
      </c>
      <c r="E850" s="209"/>
      <c r="F850" s="218" t="s">
        <v>1126</v>
      </c>
      <c r="H850" s="219" t="n">
        <v>2029.5</v>
      </c>
      <c r="I850" s="205"/>
      <c r="L850" s="200"/>
      <c r="M850" s="206"/>
      <c r="N850" s="207"/>
      <c r="O850" s="207"/>
      <c r="P850" s="207"/>
      <c r="Q850" s="207"/>
      <c r="R850" s="207"/>
      <c r="S850" s="207"/>
      <c r="T850" s="208"/>
      <c r="AT850" s="209" t="s">
        <v>141</v>
      </c>
      <c r="AU850" s="209" t="s">
        <v>85</v>
      </c>
      <c r="AV850" s="199" t="s">
        <v>85</v>
      </c>
      <c r="AW850" s="199" t="s">
        <v>40</v>
      </c>
      <c r="AX850" s="199" t="s">
        <v>24</v>
      </c>
      <c r="AY850" s="209" t="s">
        <v>128</v>
      </c>
    </row>
    <row r="851" s="210" customFormat="true" ht="13.5" hidden="false" customHeight="false" outlineLevel="0" collapsed="false">
      <c r="B851" s="211"/>
      <c r="D851" s="201" t="s">
        <v>141</v>
      </c>
      <c r="E851" s="230"/>
      <c r="F851" s="231" t="s">
        <v>326</v>
      </c>
      <c r="H851" s="230"/>
      <c r="I851" s="214"/>
      <c r="L851" s="211"/>
      <c r="M851" s="215"/>
      <c r="N851" s="216"/>
      <c r="O851" s="216"/>
      <c r="P851" s="216"/>
      <c r="Q851" s="216"/>
      <c r="R851" s="216"/>
      <c r="S851" s="216"/>
      <c r="T851" s="217"/>
      <c r="AT851" s="212" t="s">
        <v>141</v>
      </c>
      <c r="AU851" s="212" t="s">
        <v>85</v>
      </c>
      <c r="AV851" s="210" t="s">
        <v>24</v>
      </c>
      <c r="AW851" s="210" t="s">
        <v>40</v>
      </c>
      <c r="AX851" s="210" t="s">
        <v>76</v>
      </c>
      <c r="AY851" s="212" t="s">
        <v>128</v>
      </c>
    </row>
    <row r="852" s="29" customFormat="true" ht="22.5" hidden="false" customHeight="true" outlineLevel="0" collapsed="false">
      <c r="B852" s="182"/>
      <c r="C852" s="183" t="s">
        <v>1127</v>
      </c>
      <c r="D852" s="183" t="s">
        <v>130</v>
      </c>
      <c r="E852" s="184" t="s">
        <v>1128</v>
      </c>
      <c r="F852" s="185" t="s">
        <v>1129</v>
      </c>
      <c r="G852" s="186" t="s">
        <v>350</v>
      </c>
      <c r="H852" s="187" t="n">
        <v>58</v>
      </c>
      <c r="I852" s="188"/>
      <c r="J852" s="189" t="n">
        <f aca="false">ROUND(I852*H852,2)</f>
        <v>0</v>
      </c>
      <c r="K852" s="185" t="s">
        <v>134</v>
      </c>
      <c r="L852" s="30"/>
      <c r="M852" s="190"/>
      <c r="N852" s="191" t="s">
        <v>47</v>
      </c>
      <c r="O852" s="31"/>
      <c r="P852" s="192" t="n">
        <f aca="false">O852*H852</f>
        <v>0</v>
      </c>
      <c r="Q852" s="192" t="n">
        <v>0</v>
      </c>
      <c r="R852" s="192" t="n">
        <f aca="false">Q852*H852</f>
        <v>0</v>
      </c>
      <c r="S852" s="192" t="n">
        <v>0</v>
      </c>
      <c r="T852" s="193" t="n">
        <f aca="false">S852*H852</f>
        <v>0</v>
      </c>
      <c r="AR852" s="10" t="s">
        <v>135</v>
      </c>
      <c r="AT852" s="10" t="s">
        <v>130</v>
      </c>
      <c r="AU852" s="10" t="s">
        <v>85</v>
      </c>
      <c r="AY852" s="10" t="s">
        <v>128</v>
      </c>
      <c r="BE852" s="194" t="n">
        <f aca="false">IF(N852="základní",J852,0)</f>
        <v>0</v>
      </c>
      <c r="BF852" s="194" t="n">
        <f aca="false">IF(N852="snížená",J852,0)</f>
        <v>0</v>
      </c>
      <c r="BG852" s="194" t="n">
        <f aca="false">IF(N852="zákl. přenesená",J852,0)</f>
        <v>0</v>
      </c>
      <c r="BH852" s="194" t="n">
        <f aca="false">IF(N852="sníž. přenesená",J852,0)</f>
        <v>0</v>
      </c>
      <c r="BI852" s="194" t="n">
        <f aca="false">IF(N852="nulová",J852,0)</f>
        <v>0</v>
      </c>
      <c r="BJ852" s="10" t="s">
        <v>24</v>
      </c>
      <c r="BK852" s="194" t="n">
        <f aca="false">ROUND(I852*H852,2)</f>
        <v>0</v>
      </c>
      <c r="BL852" s="10" t="s">
        <v>135</v>
      </c>
      <c r="BM852" s="10" t="s">
        <v>1130</v>
      </c>
    </row>
    <row r="853" s="29" customFormat="true" ht="27" hidden="false" customHeight="false" outlineLevel="0" collapsed="false">
      <c r="B853" s="30"/>
      <c r="D853" s="195" t="s">
        <v>137</v>
      </c>
      <c r="F853" s="196" t="s">
        <v>1131</v>
      </c>
      <c r="I853" s="153"/>
      <c r="L853" s="30"/>
      <c r="M853" s="197"/>
      <c r="N853" s="31"/>
      <c r="O853" s="31"/>
      <c r="P853" s="31"/>
      <c r="Q853" s="31"/>
      <c r="R853" s="31"/>
      <c r="S853" s="31"/>
      <c r="T853" s="70"/>
      <c r="AT853" s="10" t="s">
        <v>137</v>
      </c>
      <c r="AU853" s="10" t="s">
        <v>85</v>
      </c>
    </row>
    <row r="854" s="29" customFormat="true" ht="67.5" hidden="false" customHeight="false" outlineLevel="0" collapsed="false">
      <c r="B854" s="30"/>
      <c r="D854" s="195" t="s">
        <v>139</v>
      </c>
      <c r="F854" s="198" t="s">
        <v>1132</v>
      </c>
      <c r="I854" s="153"/>
      <c r="L854" s="30"/>
      <c r="M854" s="197"/>
      <c r="N854" s="31"/>
      <c r="O854" s="31"/>
      <c r="P854" s="31"/>
      <c r="Q854" s="31"/>
      <c r="R854" s="31"/>
      <c r="S854" s="31"/>
      <c r="T854" s="70"/>
      <c r="AT854" s="10" t="s">
        <v>139</v>
      </c>
      <c r="AU854" s="10" t="s">
        <v>85</v>
      </c>
    </row>
    <row r="855" s="199" customFormat="true" ht="13.5" hidden="false" customHeight="false" outlineLevel="0" collapsed="false">
      <c r="B855" s="200"/>
      <c r="D855" s="195" t="s">
        <v>141</v>
      </c>
      <c r="E855" s="209"/>
      <c r="F855" s="218" t="s">
        <v>1133</v>
      </c>
      <c r="H855" s="219" t="n">
        <v>11</v>
      </c>
      <c r="I855" s="205"/>
      <c r="L855" s="200"/>
      <c r="M855" s="206"/>
      <c r="N855" s="207"/>
      <c r="O855" s="207"/>
      <c r="P855" s="207"/>
      <c r="Q855" s="207"/>
      <c r="R855" s="207"/>
      <c r="S855" s="207"/>
      <c r="T855" s="208"/>
      <c r="AT855" s="209" t="s">
        <v>141</v>
      </c>
      <c r="AU855" s="209" t="s">
        <v>85</v>
      </c>
      <c r="AV855" s="199" t="s">
        <v>85</v>
      </c>
      <c r="AW855" s="199" t="s">
        <v>40</v>
      </c>
      <c r="AX855" s="199" t="s">
        <v>76</v>
      </c>
      <c r="AY855" s="209" t="s">
        <v>128</v>
      </c>
    </row>
    <row r="856" s="199" customFormat="true" ht="13.5" hidden="false" customHeight="false" outlineLevel="0" collapsed="false">
      <c r="B856" s="200"/>
      <c r="D856" s="195" t="s">
        <v>141</v>
      </c>
      <c r="E856" s="209"/>
      <c r="F856" s="218" t="s">
        <v>1134</v>
      </c>
      <c r="H856" s="219" t="n">
        <v>43</v>
      </c>
      <c r="I856" s="205"/>
      <c r="L856" s="200"/>
      <c r="M856" s="206"/>
      <c r="N856" s="207"/>
      <c r="O856" s="207"/>
      <c r="P856" s="207"/>
      <c r="Q856" s="207"/>
      <c r="R856" s="207"/>
      <c r="S856" s="207"/>
      <c r="T856" s="208"/>
      <c r="AT856" s="209" t="s">
        <v>141</v>
      </c>
      <c r="AU856" s="209" t="s">
        <v>85</v>
      </c>
      <c r="AV856" s="199" t="s">
        <v>85</v>
      </c>
      <c r="AW856" s="199" t="s">
        <v>40</v>
      </c>
      <c r="AX856" s="199" t="s">
        <v>76</v>
      </c>
      <c r="AY856" s="209" t="s">
        <v>128</v>
      </c>
    </row>
    <row r="857" s="199" customFormat="true" ht="13.5" hidden="false" customHeight="false" outlineLevel="0" collapsed="false">
      <c r="B857" s="200"/>
      <c r="D857" s="195" t="s">
        <v>141</v>
      </c>
      <c r="E857" s="209"/>
      <c r="F857" s="218" t="s">
        <v>1135</v>
      </c>
      <c r="H857" s="219" t="n">
        <v>1.5</v>
      </c>
      <c r="I857" s="205"/>
      <c r="L857" s="200"/>
      <c r="M857" s="206"/>
      <c r="N857" s="207"/>
      <c r="O857" s="207"/>
      <c r="P857" s="207"/>
      <c r="Q857" s="207"/>
      <c r="R857" s="207"/>
      <c r="S857" s="207"/>
      <c r="T857" s="208"/>
      <c r="AT857" s="209" t="s">
        <v>141</v>
      </c>
      <c r="AU857" s="209" t="s">
        <v>85</v>
      </c>
      <c r="AV857" s="199" t="s">
        <v>85</v>
      </c>
      <c r="AW857" s="199" t="s">
        <v>40</v>
      </c>
      <c r="AX857" s="199" t="s">
        <v>76</v>
      </c>
      <c r="AY857" s="209" t="s">
        <v>128</v>
      </c>
    </row>
    <row r="858" s="199" customFormat="true" ht="13.5" hidden="false" customHeight="false" outlineLevel="0" collapsed="false">
      <c r="B858" s="200"/>
      <c r="D858" s="195" t="s">
        <v>141</v>
      </c>
      <c r="E858" s="209"/>
      <c r="F858" s="218" t="s">
        <v>1136</v>
      </c>
      <c r="H858" s="219" t="n">
        <v>2.5</v>
      </c>
      <c r="I858" s="205"/>
      <c r="L858" s="200"/>
      <c r="M858" s="206"/>
      <c r="N858" s="207"/>
      <c r="O858" s="207"/>
      <c r="P858" s="207"/>
      <c r="Q858" s="207"/>
      <c r="R858" s="207"/>
      <c r="S858" s="207"/>
      <c r="T858" s="208"/>
      <c r="AT858" s="209" t="s">
        <v>141</v>
      </c>
      <c r="AU858" s="209" t="s">
        <v>85</v>
      </c>
      <c r="AV858" s="199" t="s">
        <v>85</v>
      </c>
      <c r="AW858" s="199" t="s">
        <v>40</v>
      </c>
      <c r="AX858" s="199" t="s">
        <v>76</v>
      </c>
      <c r="AY858" s="209" t="s">
        <v>128</v>
      </c>
    </row>
    <row r="859" s="220" customFormat="true" ht="13.5" hidden="false" customHeight="false" outlineLevel="0" collapsed="false">
      <c r="B859" s="221"/>
      <c r="D859" s="201" t="s">
        <v>141</v>
      </c>
      <c r="E859" s="222"/>
      <c r="F859" s="223" t="s">
        <v>169</v>
      </c>
      <c r="H859" s="224" t="n">
        <v>58</v>
      </c>
      <c r="I859" s="225"/>
      <c r="L859" s="221"/>
      <c r="M859" s="226"/>
      <c r="N859" s="227"/>
      <c r="O859" s="227"/>
      <c r="P859" s="227"/>
      <c r="Q859" s="227"/>
      <c r="R859" s="227"/>
      <c r="S859" s="227"/>
      <c r="T859" s="228"/>
      <c r="AT859" s="229" t="s">
        <v>141</v>
      </c>
      <c r="AU859" s="229" t="s">
        <v>85</v>
      </c>
      <c r="AV859" s="220" t="s">
        <v>135</v>
      </c>
      <c r="AW859" s="220" t="s">
        <v>40</v>
      </c>
      <c r="AX859" s="220" t="s">
        <v>24</v>
      </c>
      <c r="AY859" s="229" t="s">
        <v>128</v>
      </c>
    </row>
    <row r="860" s="29" customFormat="true" ht="22.5" hidden="false" customHeight="true" outlineLevel="0" collapsed="false">
      <c r="B860" s="182"/>
      <c r="C860" s="183" t="s">
        <v>1137</v>
      </c>
      <c r="D860" s="183" t="s">
        <v>130</v>
      </c>
      <c r="E860" s="184" t="s">
        <v>1138</v>
      </c>
      <c r="F860" s="185" t="s">
        <v>1139</v>
      </c>
      <c r="G860" s="186" t="s">
        <v>350</v>
      </c>
      <c r="H860" s="187" t="n">
        <v>454.5</v>
      </c>
      <c r="I860" s="188"/>
      <c r="J860" s="189" t="n">
        <f aca="false">ROUND(I860*H860,2)</f>
        <v>0</v>
      </c>
      <c r="K860" s="185" t="s">
        <v>134</v>
      </c>
      <c r="L860" s="30"/>
      <c r="M860" s="190"/>
      <c r="N860" s="191" t="s">
        <v>47</v>
      </c>
      <c r="O860" s="31"/>
      <c r="P860" s="192" t="n">
        <f aca="false">O860*H860</f>
        <v>0</v>
      </c>
      <c r="Q860" s="192" t="n">
        <v>0</v>
      </c>
      <c r="R860" s="192" t="n">
        <f aca="false">Q860*H860</f>
        <v>0</v>
      </c>
      <c r="S860" s="192" t="n">
        <v>0</v>
      </c>
      <c r="T860" s="193" t="n">
        <f aca="false">S860*H860</f>
        <v>0</v>
      </c>
      <c r="AR860" s="10" t="s">
        <v>135</v>
      </c>
      <c r="AT860" s="10" t="s">
        <v>130</v>
      </c>
      <c r="AU860" s="10" t="s">
        <v>85</v>
      </c>
      <c r="AY860" s="10" t="s">
        <v>128</v>
      </c>
      <c r="BE860" s="194" t="n">
        <f aca="false">IF(N860="základní",J860,0)</f>
        <v>0</v>
      </c>
      <c r="BF860" s="194" t="n">
        <f aca="false">IF(N860="snížená",J860,0)</f>
        <v>0</v>
      </c>
      <c r="BG860" s="194" t="n">
        <f aca="false">IF(N860="zákl. přenesená",J860,0)</f>
        <v>0</v>
      </c>
      <c r="BH860" s="194" t="n">
        <f aca="false">IF(N860="sníž. přenesená",J860,0)</f>
        <v>0</v>
      </c>
      <c r="BI860" s="194" t="n">
        <f aca="false">IF(N860="nulová",J860,0)</f>
        <v>0</v>
      </c>
      <c r="BJ860" s="10" t="s">
        <v>24</v>
      </c>
      <c r="BK860" s="194" t="n">
        <f aca="false">ROUND(I860*H860,2)</f>
        <v>0</v>
      </c>
      <c r="BL860" s="10" t="s">
        <v>135</v>
      </c>
      <c r="BM860" s="10" t="s">
        <v>1140</v>
      </c>
    </row>
    <row r="861" s="29" customFormat="true" ht="27" hidden="false" customHeight="false" outlineLevel="0" collapsed="false">
      <c r="B861" s="30"/>
      <c r="D861" s="195" t="s">
        <v>137</v>
      </c>
      <c r="F861" s="196" t="s">
        <v>1141</v>
      </c>
      <c r="I861" s="153"/>
      <c r="L861" s="30"/>
      <c r="M861" s="197"/>
      <c r="N861" s="31"/>
      <c r="O861" s="31"/>
      <c r="P861" s="31"/>
      <c r="Q861" s="31"/>
      <c r="R861" s="31"/>
      <c r="S861" s="31"/>
      <c r="T861" s="70"/>
      <c r="AT861" s="10" t="s">
        <v>137</v>
      </c>
      <c r="AU861" s="10" t="s">
        <v>85</v>
      </c>
    </row>
    <row r="862" s="29" customFormat="true" ht="67.5" hidden="false" customHeight="false" outlineLevel="0" collapsed="false">
      <c r="B862" s="30"/>
      <c r="D862" s="195" t="s">
        <v>139</v>
      </c>
      <c r="F862" s="198" t="s">
        <v>1132</v>
      </c>
      <c r="I862" s="153"/>
      <c r="L862" s="30"/>
      <c r="M862" s="197"/>
      <c r="N862" s="31"/>
      <c r="O862" s="31"/>
      <c r="P862" s="31"/>
      <c r="Q862" s="31"/>
      <c r="R862" s="31"/>
      <c r="S862" s="31"/>
      <c r="T862" s="70"/>
      <c r="AT862" s="10" t="s">
        <v>139</v>
      </c>
      <c r="AU862" s="10" t="s">
        <v>85</v>
      </c>
    </row>
    <row r="863" s="199" customFormat="true" ht="13.5" hidden="false" customHeight="false" outlineLevel="0" collapsed="false">
      <c r="B863" s="200"/>
      <c r="D863" s="195" t="s">
        <v>141</v>
      </c>
      <c r="E863" s="209"/>
      <c r="F863" s="218" t="s">
        <v>1142</v>
      </c>
      <c r="H863" s="219" t="n">
        <v>54</v>
      </c>
      <c r="I863" s="205"/>
      <c r="L863" s="200"/>
      <c r="M863" s="206"/>
      <c r="N863" s="207"/>
      <c r="O863" s="207"/>
      <c r="P863" s="207"/>
      <c r="Q863" s="207"/>
      <c r="R863" s="207"/>
      <c r="S863" s="207"/>
      <c r="T863" s="208"/>
      <c r="AT863" s="209" t="s">
        <v>141</v>
      </c>
      <c r="AU863" s="209" t="s">
        <v>85</v>
      </c>
      <c r="AV863" s="199" t="s">
        <v>85</v>
      </c>
      <c r="AW863" s="199" t="s">
        <v>40</v>
      </c>
      <c r="AX863" s="199" t="s">
        <v>76</v>
      </c>
      <c r="AY863" s="209" t="s">
        <v>128</v>
      </c>
    </row>
    <row r="864" s="210" customFormat="true" ht="13.5" hidden="false" customHeight="false" outlineLevel="0" collapsed="false">
      <c r="B864" s="211"/>
      <c r="D864" s="195" t="s">
        <v>141</v>
      </c>
      <c r="E864" s="212"/>
      <c r="F864" s="213" t="s">
        <v>1143</v>
      </c>
      <c r="H864" s="212"/>
      <c r="I864" s="214"/>
      <c r="L864" s="211"/>
      <c r="M864" s="215"/>
      <c r="N864" s="216"/>
      <c r="O864" s="216"/>
      <c r="P864" s="216"/>
      <c r="Q864" s="216"/>
      <c r="R864" s="216"/>
      <c r="S864" s="216"/>
      <c r="T864" s="217"/>
      <c r="AT864" s="212" t="s">
        <v>141</v>
      </c>
      <c r="AU864" s="212" t="s">
        <v>85</v>
      </c>
      <c r="AV864" s="210" t="s">
        <v>24</v>
      </c>
      <c r="AW864" s="210" t="s">
        <v>40</v>
      </c>
      <c r="AX864" s="210" t="s">
        <v>76</v>
      </c>
      <c r="AY864" s="212" t="s">
        <v>128</v>
      </c>
    </row>
    <row r="865" s="199" customFormat="true" ht="13.5" hidden="false" customHeight="false" outlineLevel="0" collapsed="false">
      <c r="B865" s="200"/>
      <c r="D865" s="195" t="s">
        <v>141</v>
      </c>
      <c r="E865" s="209"/>
      <c r="F865" s="218"/>
      <c r="H865" s="219" t="n">
        <v>0</v>
      </c>
      <c r="I865" s="205"/>
      <c r="L865" s="200"/>
      <c r="M865" s="206"/>
      <c r="N865" s="207"/>
      <c r="O865" s="207"/>
      <c r="P865" s="207"/>
      <c r="Q865" s="207"/>
      <c r="R865" s="207"/>
      <c r="S865" s="207"/>
      <c r="T865" s="208"/>
      <c r="AT865" s="209" t="s">
        <v>141</v>
      </c>
      <c r="AU865" s="209" t="s">
        <v>85</v>
      </c>
      <c r="AV865" s="199" t="s">
        <v>85</v>
      </c>
      <c r="AW865" s="199" t="s">
        <v>40</v>
      </c>
      <c r="AX865" s="199" t="s">
        <v>76</v>
      </c>
      <c r="AY865" s="209" t="s">
        <v>128</v>
      </c>
    </row>
    <row r="866" s="199" customFormat="true" ht="13.5" hidden="false" customHeight="false" outlineLevel="0" collapsed="false">
      <c r="B866" s="200"/>
      <c r="D866" s="195" t="s">
        <v>141</v>
      </c>
      <c r="E866" s="209"/>
      <c r="F866" s="218" t="s">
        <v>1144</v>
      </c>
      <c r="H866" s="219" t="n">
        <v>400.5</v>
      </c>
      <c r="I866" s="205"/>
      <c r="L866" s="200"/>
      <c r="M866" s="206"/>
      <c r="N866" s="207"/>
      <c r="O866" s="207"/>
      <c r="P866" s="207"/>
      <c r="Q866" s="207"/>
      <c r="R866" s="207"/>
      <c r="S866" s="207"/>
      <c r="T866" s="208"/>
      <c r="AT866" s="209" t="s">
        <v>141</v>
      </c>
      <c r="AU866" s="209" t="s">
        <v>85</v>
      </c>
      <c r="AV866" s="199" t="s">
        <v>85</v>
      </c>
      <c r="AW866" s="199" t="s">
        <v>40</v>
      </c>
      <c r="AX866" s="199" t="s">
        <v>76</v>
      </c>
      <c r="AY866" s="209" t="s">
        <v>128</v>
      </c>
    </row>
    <row r="867" s="210" customFormat="true" ht="13.5" hidden="false" customHeight="false" outlineLevel="0" collapsed="false">
      <c r="B867" s="211"/>
      <c r="D867" s="195" t="s">
        <v>141</v>
      </c>
      <c r="E867" s="212"/>
      <c r="F867" s="213" t="s">
        <v>326</v>
      </c>
      <c r="H867" s="212"/>
      <c r="I867" s="214"/>
      <c r="L867" s="211"/>
      <c r="M867" s="215"/>
      <c r="N867" s="216"/>
      <c r="O867" s="216"/>
      <c r="P867" s="216"/>
      <c r="Q867" s="216"/>
      <c r="R867" s="216"/>
      <c r="S867" s="216"/>
      <c r="T867" s="217"/>
      <c r="AT867" s="212" t="s">
        <v>141</v>
      </c>
      <c r="AU867" s="212" t="s">
        <v>85</v>
      </c>
      <c r="AV867" s="210" t="s">
        <v>24</v>
      </c>
      <c r="AW867" s="210" t="s">
        <v>40</v>
      </c>
      <c r="AX867" s="210" t="s">
        <v>76</v>
      </c>
      <c r="AY867" s="212" t="s">
        <v>128</v>
      </c>
    </row>
    <row r="868" s="220" customFormat="true" ht="13.5" hidden="false" customHeight="false" outlineLevel="0" collapsed="false">
      <c r="B868" s="221"/>
      <c r="D868" s="201" t="s">
        <v>141</v>
      </c>
      <c r="E868" s="222"/>
      <c r="F868" s="223" t="s">
        <v>169</v>
      </c>
      <c r="H868" s="224" t="n">
        <v>454.5</v>
      </c>
      <c r="I868" s="225"/>
      <c r="L868" s="221"/>
      <c r="M868" s="226"/>
      <c r="N868" s="227"/>
      <c r="O868" s="227"/>
      <c r="P868" s="227"/>
      <c r="Q868" s="227"/>
      <c r="R868" s="227"/>
      <c r="S868" s="227"/>
      <c r="T868" s="228"/>
      <c r="AT868" s="229" t="s">
        <v>141</v>
      </c>
      <c r="AU868" s="229" t="s">
        <v>85</v>
      </c>
      <c r="AV868" s="220" t="s">
        <v>135</v>
      </c>
      <c r="AW868" s="220" t="s">
        <v>40</v>
      </c>
      <c r="AX868" s="220" t="s">
        <v>24</v>
      </c>
      <c r="AY868" s="229" t="s">
        <v>128</v>
      </c>
    </row>
    <row r="869" s="29" customFormat="true" ht="22.5" hidden="false" customHeight="true" outlineLevel="0" collapsed="false">
      <c r="B869" s="182"/>
      <c r="C869" s="183" t="s">
        <v>1145</v>
      </c>
      <c r="D869" s="183" t="s">
        <v>130</v>
      </c>
      <c r="E869" s="184" t="s">
        <v>1146</v>
      </c>
      <c r="F869" s="185" t="s">
        <v>1147</v>
      </c>
      <c r="G869" s="186" t="s">
        <v>350</v>
      </c>
      <c r="H869" s="187" t="n">
        <v>46</v>
      </c>
      <c r="I869" s="188"/>
      <c r="J869" s="189" t="n">
        <f aca="false">ROUND(I869*H869,2)</f>
        <v>0</v>
      </c>
      <c r="K869" s="185" t="s">
        <v>134</v>
      </c>
      <c r="L869" s="30"/>
      <c r="M869" s="190"/>
      <c r="N869" s="191" t="s">
        <v>47</v>
      </c>
      <c r="O869" s="31"/>
      <c r="P869" s="192" t="n">
        <f aca="false">O869*H869</f>
        <v>0</v>
      </c>
      <c r="Q869" s="192" t="n">
        <v>0</v>
      </c>
      <c r="R869" s="192" t="n">
        <f aca="false">Q869*H869</f>
        <v>0</v>
      </c>
      <c r="S869" s="192" t="n">
        <v>0</v>
      </c>
      <c r="T869" s="193" t="n">
        <f aca="false">S869*H869</f>
        <v>0</v>
      </c>
      <c r="AR869" s="10" t="s">
        <v>135</v>
      </c>
      <c r="AT869" s="10" t="s">
        <v>130</v>
      </c>
      <c r="AU869" s="10" t="s">
        <v>85</v>
      </c>
      <c r="AY869" s="10" t="s">
        <v>128</v>
      </c>
      <c r="BE869" s="194" t="n">
        <f aca="false">IF(N869="základní",J869,0)</f>
        <v>0</v>
      </c>
      <c r="BF869" s="194" t="n">
        <f aca="false">IF(N869="snížená",J869,0)</f>
        <v>0</v>
      </c>
      <c r="BG869" s="194" t="n">
        <f aca="false">IF(N869="zákl. přenesená",J869,0)</f>
        <v>0</v>
      </c>
      <c r="BH869" s="194" t="n">
        <f aca="false">IF(N869="sníž. přenesená",J869,0)</f>
        <v>0</v>
      </c>
      <c r="BI869" s="194" t="n">
        <f aca="false">IF(N869="nulová",J869,0)</f>
        <v>0</v>
      </c>
      <c r="BJ869" s="10" t="s">
        <v>24</v>
      </c>
      <c r="BK869" s="194" t="n">
        <f aca="false">ROUND(I869*H869,2)</f>
        <v>0</v>
      </c>
      <c r="BL869" s="10" t="s">
        <v>135</v>
      </c>
      <c r="BM869" s="10" t="s">
        <v>1148</v>
      </c>
    </row>
    <row r="870" s="29" customFormat="true" ht="13.5" hidden="false" customHeight="false" outlineLevel="0" collapsed="false">
      <c r="B870" s="30"/>
      <c r="D870" s="195" t="s">
        <v>137</v>
      </c>
      <c r="F870" s="196" t="s">
        <v>1149</v>
      </c>
      <c r="I870" s="153"/>
      <c r="L870" s="30"/>
      <c r="M870" s="197"/>
      <c r="N870" s="31"/>
      <c r="O870" s="31"/>
      <c r="P870" s="31"/>
      <c r="Q870" s="31"/>
      <c r="R870" s="31"/>
      <c r="S870" s="31"/>
      <c r="T870" s="70"/>
      <c r="AT870" s="10" t="s">
        <v>137</v>
      </c>
      <c r="AU870" s="10" t="s">
        <v>85</v>
      </c>
    </row>
    <row r="871" s="29" customFormat="true" ht="67.5" hidden="false" customHeight="false" outlineLevel="0" collapsed="false">
      <c r="B871" s="30"/>
      <c r="D871" s="195" t="s">
        <v>139</v>
      </c>
      <c r="F871" s="198" t="s">
        <v>1150</v>
      </c>
      <c r="I871" s="153"/>
      <c r="L871" s="30"/>
      <c r="M871" s="197"/>
      <c r="N871" s="31"/>
      <c r="O871" s="31"/>
      <c r="P871" s="31"/>
      <c r="Q871" s="31"/>
      <c r="R871" s="31"/>
      <c r="S871" s="31"/>
      <c r="T871" s="70"/>
      <c r="AT871" s="10" t="s">
        <v>139</v>
      </c>
      <c r="AU871" s="10" t="s">
        <v>85</v>
      </c>
    </row>
    <row r="872" s="199" customFormat="true" ht="13.5" hidden="false" customHeight="false" outlineLevel="0" collapsed="false">
      <c r="B872" s="200"/>
      <c r="D872" s="195" t="s">
        <v>141</v>
      </c>
      <c r="E872" s="209"/>
      <c r="F872" s="218" t="s">
        <v>1121</v>
      </c>
      <c r="H872" s="219" t="n">
        <v>1.5</v>
      </c>
      <c r="I872" s="205"/>
      <c r="L872" s="200"/>
      <c r="M872" s="206"/>
      <c r="N872" s="207"/>
      <c r="O872" s="207"/>
      <c r="P872" s="207"/>
      <c r="Q872" s="207"/>
      <c r="R872" s="207"/>
      <c r="S872" s="207"/>
      <c r="T872" s="208"/>
      <c r="AT872" s="209" t="s">
        <v>141</v>
      </c>
      <c r="AU872" s="209" t="s">
        <v>85</v>
      </c>
      <c r="AV872" s="199" t="s">
        <v>85</v>
      </c>
      <c r="AW872" s="199" t="s">
        <v>40</v>
      </c>
      <c r="AX872" s="199" t="s">
        <v>76</v>
      </c>
      <c r="AY872" s="209" t="s">
        <v>128</v>
      </c>
    </row>
    <row r="873" s="199" customFormat="true" ht="13.5" hidden="false" customHeight="false" outlineLevel="0" collapsed="false">
      <c r="B873" s="200"/>
      <c r="D873" s="195" t="s">
        <v>141</v>
      </c>
      <c r="E873" s="209"/>
      <c r="F873" s="218" t="s">
        <v>1134</v>
      </c>
      <c r="H873" s="219" t="n">
        <v>43</v>
      </c>
      <c r="I873" s="205"/>
      <c r="L873" s="200"/>
      <c r="M873" s="206"/>
      <c r="N873" s="207"/>
      <c r="O873" s="207"/>
      <c r="P873" s="207"/>
      <c r="Q873" s="207"/>
      <c r="R873" s="207"/>
      <c r="S873" s="207"/>
      <c r="T873" s="208"/>
      <c r="AT873" s="209" t="s">
        <v>141</v>
      </c>
      <c r="AU873" s="209" t="s">
        <v>85</v>
      </c>
      <c r="AV873" s="199" t="s">
        <v>85</v>
      </c>
      <c r="AW873" s="199" t="s">
        <v>40</v>
      </c>
      <c r="AX873" s="199" t="s">
        <v>76</v>
      </c>
      <c r="AY873" s="209" t="s">
        <v>128</v>
      </c>
    </row>
    <row r="874" s="199" customFormat="true" ht="13.5" hidden="false" customHeight="false" outlineLevel="0" collapsed="false">
      <c r="B874" s="200"/>
      <c r="D874" s="195" t="s">
        <v>141</v>
      </c>
      <c r="E874" s="209"/>
      <c r="F874" s="218" t="s">
        <v>1135</v>
      </c>
      <c r="H874" s="219" t="n">
        <v>1.5</v>
      </c>
      <c r="I874" s="205"/>
      <c r="L874" s="200"/>
      <c r="M874" s="206"/>
      <c r="N874" s="207"/>
      <c r="O874" s="207"/>
      <c r="P874" s="207"/>
      <c r="Q874" s="207"/>
      <c r="R874" s="207"/>
      <c r="S874" s="207"/>
      <c r="T874" s="208"/>
      <c r="AT874" s="209" t="s">
        <v>141</v>
      </c>
      <c r="AU874" s="209" t="s">
        <v>85</v>
      </c>
      <c r="AV874" s="199" t="s">
        <v>85</v>
      </c>
      <c r="AW874" s="199" t="s">
        <v>40</v>
      </c>
      <c r="AX874" s="199" t="s">
        <v>76</v>
      </c>
      <c r="AY874" s="209" t="s">
        <v>128</v>
      </c>
    </row>
    <row r="875" s="220" customFormat="true" ht="13.5" hidden="false" customHeight="false" outlineLevel="0" collapsed="false">
      <c r="B875" s="221"/>
      <c r="D875" s="201" t="s">
        <v>141</v>
      </c>
      <c r="E875" s="222"/>
      <c r="F875" s="223" t="s">
        <v>169</v>
      </c>
      <c r="H875" s="224" t="n">
        <v>46</v>
      </c>
      <c r="I875" s="225"/>
      <c r="L875" s="221"/>
      <c r="M875" s="226"/>
      <c r="N875" s="227"/>
      <c r="O875" s="227"/>
      <c r="P875" s="227"/>
      <c r="Q875" s="227"/>
      <c r="R875" s="227"/>
      <c r="S875" s="227"/>
      <c r="T875" s="228"/>
      <c r="AT875" s="229" t="s">
        <v>141</v>
      </c>
      <c r="AU875" s="229" t="s">
        <v>85</v>
      </c>
      <c r="AV875" s="220" t="s">
        <v>135</v>
      </c>
      <c r="AW875" s="220" t="s">
        <v>40</v>
      </c>
      <c r="AX875" s="220" t="s">
        <v>24</v>
      </c>
      <c r="AY875" s="229" t="s">
        <v>128</v>
      </c>
    </row>
    <row r="876" s="29" customFormat="true" ht="22.5" hidden="false" customHeight="true" outlineLevel="0" collapsed="false">
      <c r="B876" s="182"/>
      <c r="C876" s="183" t="s">
        <v>1151</v>
      </c>
      <c r="D876" s="183" t="s">
        <v>130</v>
      </c>
      <c r="E876" s="184" t="s">
        <v>1152</v>
      </c>
      <c r="F876" s="185" t="s">
        <v>1153</v>
      </c>
      <c r="G876" s="186" t="s">
        <v>350</v>
      </c>
      <c r="H876" s="187" t="n">
        <v>224</v>
      </c>
      <c r="I876" s="188"/>
      <c r="J876" s="189" t="n">
        <f aca="false">ROUND(I876*H876,2)</f>
        <v>0</v>
      </c>
      <c r="K876" s="185" t="s">
        <v>134</v>
      </c>
      <c r="L876" s="30"/>
      <c r="M876" s="190"/>
      <c r="N876" s="191" t="s">
        <v>47</v>
      </c>
      <c r="O876" s="31"/>
      <c r="P876" s="192" t="n">
        <f aca="false">O876*H876</f>
        <v>0</v>
      </c>
      <c r="Q876" s="192" t="n">
        <v>0</v>
      </c>
      <c r="R876" s="192" t="n">
        <f aca="false">Q876*H876</f>
        <v>0</v>
      </c>
      <c r="S876" s="192" t="n">
        <v>0</v>
      </c>
      <c r="T876" s="193" t="n">
        <f aca="false">S876*H876</f>
        <v>0</v>
      </c>
      <c r="AR876" s="10" t="s">
        <v>135</v>
      </c>
      <c r="AT876" s="10" t="s">
        <v>130</v>
      </c>
      <c r="AU876" s="10" t="s">
        <v>85</v>
      </c>
      <c r="AY876" s="10" t="s">
        <v>128</v>
      </c>
      <c r="BE876" s="194" t="n">
        <f aca="false">IF(N876="základní",J876,0)</f>
        <v>0</v>
      </c>
      <c r="BF876" s="194" t="n">
        <f aca="false">IF(N876="snížená",J876,0)</f>
        <v>0</v>
      </c>
      <c r="BG876" s="194" t="n">
        <f aca="false">IF(N876="zákl. přenesená",J876,0)</f>
        <v>0</v>
      </c>
      <c r="BH876" s="194" t="n">
        <f aca="false">IF(N876="sníž. přenesená",J876,0)</f>
        <v>0</v>
      </c>
      <c r="BI876" s="194" t="n">
        <f aca="false">IF(N876="nulová",J876,0)</f>
        <v>0</v>
      </c>
      <c r="BJ876" s="10" t="s">
        <v>24</v>
      </c>
      <c r="BK876" s="194" t="n">
        <f aca="false">ROUND(I876*H876,2)</f>
        <v>0</v>
      </c>
      <c r="BL876" s="10" t="s">
        <v>135</v>
      </c>
      <c r="BM876" s="10" t="s">
        <v>1154</v>
      </c>
    </row>
    <row r="877" s="29" customFormat="true" ht="13.5" hidden="false" customHeight="false" outlineLevel="0" collapsed="false">
      <c r="B877" s="30"/>
      <c r="D877" s="195" t="s">
        <v>137</v>
      </c>
      <c r="F877" s="196" t="s">
        <v>1155</v>
      </c>
      <c r="I877" s="153"/>
      <c r="L877" s="30"/>
      <c r="M877" s="197"/>
      <c r="N877" s="31"/>
      <c r="O877" s="31"/>
      <c r="P877" s="31"/>
      <c r="Q877" s="31"/>
      <c r="R877" s="31"/>
      <c r="S877" s="31"/>
      <c r="T877" s="70"/>
      <c r="AT877" s="10" t="s">
        <v>137</v>
      </c>
      <c r="AU877" s="10" t="s">
        <v>85</v>
      </c>
    </row>
    <row r="878" s="29" customFormat="true" ht="67.5" hidden="false" customHeight="false" outlineLevel="0" collapsed="false">
      <c r="B878" s="30"/>
      <c r="D878" s="195" t="s">
        <v>139</v>
      </c>
      <c r="F878" s="198" t="s">
        <v>1150</v>
      </c>
      <c r="I878" s="153"/>
      <c r="L878" s="30"/>
      <c r="M878" s="197"/>
      <c r="N878" s="31"/>
      <c r="O878" s="31"/>
      <c r="P878" s="31"/>
      <c r="Q878" s="31"/>
      <c r="R878" s="31"/>
      <c r="S878" s="31"/>
      <c r="T878" s="70"/>
      <c r="AT878" s="10" t="s">
        <v>139</v>
      </c>
      <c r="AU878" s="10" t="s">
        <v>85</v>
      </c>
    </row>
    <row r="879" s="199" customFormat="true" ht="13.5" hidden="false" customHeight="false" outlineLevel="0" collapsed="false">
      <c r="B879" s="200"/>
      <c r="D879" s="201" t="s">
        <v>141</v>
      </c>
      <c r="E879" s="202"/>
      <c r="F879" s="203" t="s">
        <v>1120</v>
      </c>
      <c r="H879" s="204" t="n">
        <v>224</v>
      </c>
      <c r="I879" s="205"/>
      <c r="L879" s="200"/>
      <c r="M879" s="206"/>
      <c r="N879" s="207"/>
      <c r="O879" s="207"/>
      <c r="P879" s="207"/>
      <c r="Q879" s="207"/>
      <c r="R879" s="207"/>
      <c r="S879" s="207"/>
      <c r="T879" s="208"/>
      <c r="AT879" s="209" t="s">
        <v>141</v>
      </c>
      <c r="AU879" s="209" t="s">
        <v>85</v>
      </c>
      <c r="AV879" s="199" t="s">
        <v>85</v>
      </c>
      <c r="AW879" s="199" t="s">
        <v>40</v>
      </c>
      <c r="AX879" s="199" t="s">
        <v>24</v>
      </c>
      <c r="AY879" s="209" t="s">
        <v>128</v>
      </c>
    </row>
    <row r="880" s="29" customFormat="true" ht="22.5" hidden="false" customHeight="true" outlineLevel="0" collapsed="false">
      <c r="B880" s="182"/>
      <c r="C880" s="183" t="s">
        <v>1156</v>
      </c>
      <c r="D880" s="183" t="s">
        <v>130</v>
      </c>
      <c r="E880" s="184" t="s">
        <v>1157</v>
      </c>
      <c r="F880" s="185" t="s">
        <v>1158</v>
      </c>
      <c r="G880" s="186" t="s">
        <v>350</v>
      </c>
      <c r="H880" s="187" t="n">
        <v>665</v>
      </c>
      <c r="I880" s="188"/>
      <c r="J880" s="189" t="n">
        <f aca="false">ROUND(I880*H880,2)</f>
        <v>0</v>
      </c>
      <c r="K880" s="185" t="s">
        <v>134</v>
      </c>
      <c r="L880" s="30"/>
      <c r="M880" s="190"/>
      <c r="N880" s="191" t="s">
        <v>47</v>
      </c>
      <c r="O880" s="31"/>
      <c r="P880" s="192" t="n">
        <f aca="false">O880*H880</f>
        <v>0</v>
      </c>
      <c r="Q880" s="192" t="n">
        <v>0</v>
      </c>
      <c r="R880" s="192" t="n">
        <f aca="false">Q880*H880</f>
        <v>0</v>
      </c>
      <c r="S880" s="192" t="n">
        <v>0</v>
      </c>
      <c r="T880" s="193" t="n">
        <f aca="false">S880*H880</f>
        <v>0</v>
      </c>
      <c r="AR880" s="10" t="s">
        <v>135</v>
      </c>
      <c r="AT880" s="10" t="s">
        <v>130</v>
      </c>
      <c r="AU880" s="10" t="s">
        <v>85</v>
      </c>
      <c r="AY880" s="10" t="s">
        <v>128</v>
      </c>
      <c r="BE880" s="194" t="n">
        <f aca="false">IF(N880="základní",J880,0)</f>
        <v>0</v>
      </c>
      <c r="BF880" s="194" t="n">
        <f aca="false">IF(N880="snížená",J880,0)</f>
        <v>0</v>
      </c>
      <c r="BG880" s="194" t="n">
        <f aca="false">IF(N880="zákl. přenesená",J880,0)</f>
        <v>0</v>
      </c>
      <c r="BH880" s="194" t="n">
        <f aca="false">IF(N880="sníž. přenesená",J880,0)</f>
        <v>0</v>
      </c>
      <c r="BI880" s="194" t="n">
        <f aca="false">IF(N880="nulová",J880,0)</f>
        <v>0</v>
      </c>
      <c r="BJ880" s="10" t="s">
        <v>24</v>
      </c>
      <c r="BK880" s="194" t="n">
        <f aca="false">ROUND(I880*H880,2)</f>
        <v>0</v>
      </c>
      <c r="BL880" s="10" t="s">
        <v>135</v>
      </c>
      <c r="BM880" s="10" t="s">
        <v>1159</v>
      </c>
    </row>
    <row r="881" s="29" customFormat="true" ht="13.5" hidden="false" customHeight="false" outlineLevel="0" collapsed="false">
      <c r="B881" s="30"/>
      <c r="D881" s="195" t="s">
        <v>137</v>
      </c>
      <c r="F881" s="196" t="s">
        <v>1160</v>
      </c>
      <c r="I881" s="153"/>
      <c r="L881" s="30"/>
      <c r="M881" s="197"/>
      <c r="N881" s="31"/>
      <c r="O881" s="31"/>
      <c r="P881" s="31"/>
      <c r="Q881" s="31"/>
      <c r="R881" s="31"/>
      <c r="S881" s="31"/>
      <c r="T881" s="70"/>
      <c r="AT881" s="10" t="s">
        <v>137</v>
      </c>
      <c r="AU881" s="10" t="s">
        <v>85</v>
      </c>
    </row>
    <row r="882" s="29" customFormat="true" ht="67.5" hidden="false" customHeight="false" outlineLevel="0" collapsed="false">
      <c r="B882" s="30"/>
      <c r="D882" s="195" t="s">
        <v>139</v>
      </c>
      <c r="F882" s="198" t="s">
        <v>1150</v>
      </c>
      <c r="I882" s="153"/>
      <c r="L882" s="30"/>
      <c r="M882" s="197"/>
      <c r="N882" s="31"/>
      <c r="O882" s="31"/>
      <c r="P882" s="31"/>
      <c r="Q882" s="31"/>
      <c r="R882" s="31"/>
      <c r="S882" s="31"/>
      <c r="T882" s="70"/>
      <c r="AT882" s="10" t="s">
        <v>139</v>
      </c>
      <c r="AU882" s="10" t="s">
        <v>85</v>
      </c>
    </row>
    <row r="883" s="199" customFormat="true" ht="13.5" hidden="false" customHeight="false" outlineLevel="0" collapsed="false">
      <c r="B883" s="200"/>
      <c r="D883" s="195" t="s">
        <v>141</v>
      </c>
      <c r="E883" s="209"/>
      <c r="F883" s="218" t="s">
        <v>1108</v>
      </c>
      <c r="H883" s="219" t="n">
        <v>665</v>
      </c>
      <c r="I883" s="205"/>
      <c r="L883" s="200"/>
      <c r="M883" s="206"/>
      <c r="N883" s="207"/>
      <c r="O883" s="207"/>
      <c r="P883" s="207"/>
      <c r="Q883" s="207"/>
      <c r="R883" s="207"/>
      <c r="S883" s="207"/>
      <c r="T883" s="208"/>
      <c r="AT883" s="209" t="s">
        <v>141</v>
      </c>
      <c r="AU883" s="209" t="s">
        <v>85</v>
      </c>
      <c r="AV883" s="199" t="s">
        <v>85</v>
      </c>
      <c r="AW883" s="199" t="s">
        <v>40</v>
      </c>
      <c r="AX883" s="199" t="s">
        <v>24</v>
      </c>
      <c r="AY883" s="209" t="s">
        <v>128</v>
      </c>
    </row>
    <row r="884" s="167" customFormat="true" ht="29.85" hidden="false" customHeight="true" outlineLevel="0" collapsed="false">
      <c r="B884" s="168"/>
      <c r="D884" s="179" t="s">
        <v>75</v>
      </c>
      <c r="E884" s="180" t="s">
        <v>1161</v>
      </c>
      <c r="F884" s="180" t="s">
        <v>1162</v>
      </c>
      <c r="I884" s="171"/>
      <c r="J884" s="181" t="n">
        <f aca="false">BK884</f>
        <v>0</v>
      </c>
      <c r="L884" s="168"/>
      <c r="M884" s="173"/>
      <c r="N884" s="174"/>
      <c r="O884" s="174"/>
      <c r="P884" s="175" t="n">
        <f aca="false">SUM(P885:P887)</f>
        <v>0</v>
      </c>
      <c r="Q884" s="174"/>
      <c r="R884" s="175" t="n">
        <f aca="false">SUM(R885:R887)</f>
        <v>0</v>
      </c>
      <c r="S884" s="174"/>
      <c r="T884" s="176" t="n">
        <f aca="false">SUM(T885:T887)</f>
        <v>0</v>
      </c>
      <c r="AR884" s="169" t="s">
        <v>24</v>
      </c>
      <c r="AT884" s="177" t="s">
        <v>75</v>
      </c>
      <c r="AU884" s="177" t="s">
        <v>24</v>
      </c>
      <c r="AY884" s="169" t="s">
        <v>128</v>
      </c>
      <c r="BK884" s="178" t="n">
        <f aca="false">SUM(BK885:BK887)</f>
        <v>0</v>
      </c>
    </row>
    <row r="885" s="29" customFormat="true" ht="31.5" hidden="false" customHeight="true" outlineLevel="0" collapsed="false">
      <c r="B885" s="182"/>
      <c r="C885" s="183" t="s">
        <v>1163</v>
      </c>
      <c r="D885" s="183" t="s">
        <v>130</v>
      </c>
      <c r="E885" s="184" t="s">
        <v>1164</v>
      </c>
      <c r="F885" s="185" t="s">
        <v>1165</v>
      </c>
      <c r="G885" s="186" t="s">
        <v>350</v>
      </c>
      <c r="H885" s="187" t="n">
        <v>965.834</v>
      </c>
      <c r="I885" s="188"/>
      <c r="J885" s="189" t="n">
        <f aca="false">ROUND(I885*H885,2)</f>
        <v>0</v>
      </c>
      <c r="K885" s="185" t="s">
        <v>134</v>
      </c>
      <c r="L885" s="30"/>
      <c r="M885" s="190"/>
      <c r="N885" s="191" t="s">
        <v>47</v>
      </c>
      <c r="O885" s="31"/>
      <c r="P885" s="192" t="n">
        <f aca="false">O885*H885</f>
        <v>0</v>
      </c>
      <c r="Q885" s="192" t="n">
        <v>0</v>
      </c>
      <c r="R885" s="192" t="n">
        <f aca="false">Q885*H885</f>
        <v>0</v>
      </c>
      <c r="S885" s="192" t="n">
        <v>0</v>
      </c>
      <c r="T885" s="193" t="n">
        <f aca="false">S885*H885</f>
        <v>0</v>
      </c>
      <c r="AR885" s="10" t="s">
        <v>135</v>
      </c>
      <c r="AT885" s="10" t="s">
        <v>130</v>
      </c>
      <c r="AU885" s="10" t="s">
        <v>85</v>
      </c>
      <c r="AY885" s="10" t="s">
        <v>128</v>
      </c>
      <c r="BE885" s="194" t="n">
        <f aca="false">IF(N885="základní",J885,0)</f>
        <v>0</v>
      </c>
      <c r="BF885" s="194" t="n">
        <f aca="false">IF(N885="snížená",J885,0)</f>
        <v>0</v>
      </c>
      <c r="BG885" s="194" t="n">
        <f aca="false">IF(N885="zákl. přenesená",J885,0)</f>
        <v>0</v>
      </c>
      <c r="BH885" s="194" t="n">
        <f aca="false">IF(N885="sníž. přenesená",J885,0)</f>
        <v>0</v>
      </c>
      <c r="BI885" s="194" t="n">
        <f aca="false">IF(N885="nulová",J885,0)</f>
        <v>0</v>
      </c>
      <c r="BJ885" s="10" t="s">
        <v>24</v>
      </c>
      <c r="BK885" s="194" t="n">
        <f aca="false">ROUND(I885*H885,2)</f>
        <v>0</v>
      </c>
      <c r="BL885" s="10" t="s">
        <v>135</v>
      </c>
      <c r="BM885" s="10" t="s">
        <v>1166</v>
      </c>
    </row>
    <row r="886" s="29" customFormat="true" ht="27" hidden="false" customHeight="false" outlineLevel="0" collapsed="false">
      <c r="B886" s="30"/>
      <c r="D886" s="195" t="s">
        <v>137</v>
      </c>
      <c r="F886" s="196" t="s">
        <v>1167</v>
      </c>
      <c r="I886" s="153"/>
      <c r="L886" s="30"/>
      <c r="M886" s="197"/>
      <c r="N886" s="31"/>
      <c r="O886" s="31"/>
      <c r="P886" s="31"/>
      <c r="Q886" s="31"/>
      <c r="R886" s="31"/>
      <c r="S886" s="31"/>
      <c r="T886" s="70"/>
      <c r="AT886" s="10" t="s">
        <v>137</v>
      </c>
      <c r="AU886" s="10" t="s">
        <v>85</v>
      </c>
    </row>
    <row r="887" s="29" customFormat="true" ht="27" hidden="false" customHeight="false" outlineLevel="0" collapsed="false">
      <c r="B887" s="30"/>
      <c r="D887" s="195" t="s">
        <v>139</v>
      </c>
      <c r="F887" s="198" t="s">
        <v>1168</v>
      </c>
      <c r="I887" s="153"/>
      <c r="L887" s="30"/>
      <c r="M887" s="246"/>
      <c r="N887" s="247"/>
      <c r="O887" s="247"/>
      <c r="P887" s="247"/>
      <c r="Q887" s="247"/>
      <c r="R887" s="247"/>
      <c r="S887" s="247"/>
      <c r="T887" s="248"/>
      <c r="AT887" s="10" t="s">
        <v>139</v>
      </c>
      <c r="AU887" s="10" t="s">
        <v>85</v>
      </c>
    </row>
    <row r="888" s="29" customFormat="true" ht="6.95" hidden="false" customHeight="true" outlineLevel="0" collapsed="false">
      <c r="B888" s="51"/>
      <c r="C888" s="52"/>
      <c r="D888" s="52"/>
      <c r="E888" s="52"/>
      <c r="F888" s="52"/>
      <c r="G888" s="52"/>
      <c r="H888" s="52"/>
      <c r="I888" s="130"/>
      <c r="J888" s="52"/>
      <c r="K888" s="52"/>
      <c r="L888" s="30"/>
    </row>
  </sheetData>
  <sheetProtection sheet="true" password="cc35" objects="true" scenarios="true" formatColumns="false" formatRows="false" sort="false" autoFilter="false"/>
  <autoFilter ref="C84:K84"/>
  <mergeCells count="9">
    <mergeCell ref="G1:H1"/>
    <mergeCell ref="L2:V2"/>
    <mergeCell ref="E7:H7"/>
    <mergeCell ref="E9:H9"/>
    <mergeCell ref="E24:H24"/>
    <mergeCell ref="E45:H45"/>
    <mergeCell ref="E47:H47"/>
    <mergeCell ref="E75:H75"/>
    <mergeCell ref="E77:H77"/>
  </mergeCells>
  <hyperlinks>
    <hyperlink ref="F1" location="C2" display="1) Krycí list soupisu"/>
    <hyperlink ref="G1" location="C54" display="2) Rekapitulace"/>
    <hyperlink ref="J1" location="C84" display="3) Soupis prací"/>
    <hyperlink ref="L1" location="'Rekapitulace stavby'!C2" display="Rekapitulace stavby"/>
  </hyperlinks>
  <printOptions headings="false" gridLines="false" gridLinesSet="true" horizontalCentered="false" verticalCentered="false"/>
  <pageMargins left="0.583333333333333" right="0.583333333333333" top="0.583333333333333" bottom="0.583333333333333" header="0.511805555555555" footer="0"/>
  <pageSetup paperSize="9" scale="100" firstPageNumber="0" fitToWidth="1" fitToHeight="100" pageOrder="downThenOver" orientation="landscape" usePrinterDefaults="false" blackAndWhite="false" draft="false" cellComments="none" useFirstPageNumber="false" horizontalDpi="300" verticalDpi="300" copies="1"/>
  <headerFooter differentFirst="false" differentOddEven="false">
    <oddHeader/>
    <oddFooter>&amp;CStrana &amp;P z &amp;N</oddFooter>
  </headerFooter>
  <drawing r:id="rId1"/>
</worksheet>
</file>

<file path=xl/worksheets/sheet3.xml><?xml version="1.0" encoding="utf-8"?>
<worksheet xmlns="http://schemas.openxmlformats.org/spreadsheetml/2006/main" xmlns:r="http://schemas.openxmlformats.org/officeDocument/2006/relationships">
  <sheetPr filterMode="false">
    <pageSetUpPr fitToPage="true"/>
  </sheetPr>
  <dimension ref="A1:BR113"/>
  <sheetViews>
    <sheetView windowProtection="true" showFormulas="false" showGridLines="false" showRowColHeaders="true" showZeros="true" rightToLeft="false" tabSelected="false" showOutlineSymbols="true" defaultGridColor="true" view="normal" topLeftCell="A1" colorId="64" zoomScale="100" zoomScaleNormal="100" zoomScalePageLayoutView="100" workbookViewId="0">
      <pane xSplit="0" ySplit="1" topLeftCell="A2" activePane="bottomLeft" state="frozen"/>
      <selection pane="topLeft" activeCell="A1" activeCellId="0" sqref="A1"/>
      <selection pane="bottomLeft" activeCell="A1" activeCellId="0" sqref="A1"/>
    </sheetView>
  </sheetViews>
  <sheetFormatPr defaultRowHeight="13.5"/>
  <cols>
    <col collapsed="false" hidden="false" max="1" min="1" style="0" width="8.3445945945946"/>
    <col collapsed="false" hidden="false" max="2" min="2" style="0" width="1.66891891891892"/>
    <col collapsed="false" hidden="false" max="3" min="3" style="0" width="4.16891891891892"/>
    <col collapsed="false" hidden="false" max="4" min="4" style="0" width="4.33783783783784"/>
    <col collapsed="false" hidden="false" max="5" min="5" style="0" width="17.1891891891892"/>
    <col collapsed="false" hidden="false" max="6" min="6" style="0" width="75.0878378378378"/>
    <col collapsed="false" hidden="false" max="7" min="7" style="0" width="8.67567567567568"/>
    <col collapsed="false" hidden="false" max="8" min="8" style="0" width="11.1824324324324"/>
    <col collapsed="false" hidden="false" max="9" min="9" style="106" width="12.6824324324324"/>
    <col collapsed="false" hidden="false" max="10" min="10" style="0" width="23.527027027027"/>
    <col collapsed="false" hidden="false" max="11" min="11" style="0" width="15.5202702702703"/>
    <col collapsed="false" hidden="true" max="21" min="13" style="0" width="0"/>
    <col collapsed="false" hidden="false" max="22" min="22" style="0" width="12.3445945945946"/>
    <col collapsed="false" hidden="false" max="23" min="23" style="0" width="16.3513513513514"/>
    <col collapsed="false" hidden="false" max="24" min="24" style="0" width="12.3445945945946"/>
    <col collapsed="false" hidden="false" max="25" min="25" style="0" width="15.0202702702703"/>
    <col collapsed="false" hidden="false" max="26" min="26" style="0" width="11.0135135135135"/>
    <col collapsed="false" hidden="false" max="27" min="27" style="0" width="15.0202702702703"/>
    <col collapsed="false" hidden="false" max="28" min="28" style="0" width="16.3513513513514"/>
    <col collapsed="false" hidden="false" max="29" min="29" style="0" width="11.0135135135135"/>
    <col collapsed="false" hidden="false" max="30" min="30" style="0" width="15.0202702702703"/>
    <col collapsed="false" hidden="false" max="31" min="31" style="0" width="16.3513513513514"/>
    <col collapsed="false" hidden="true" max="65" min="44" style="0" width="0"/>
  </cols>
  <sheetData>
    <row r="1" customFormat="false" ht="21.75" hidden="false" customHeight="true" outlineLevel="0" collapsed="false">
      <c r="A1" s="6"/>
      <c r="B1" s="107"/>
      <c r="C1" s="107"/>
      <c r="D1" s="108" t="s">
        <v>1</v>
      </c>
      <c r="E1" s="107"/>
      <c r="F1" s="4" t="s">
        <v>90</v>
      </c>
      <c r="G1" s="4" t="s">
        <v>91</v>
      </c>
      <c r="H1" s="4"/>
      <c r="I1" s="109"/>
      <c r="J1" s="4" t="s">
        <v>92</v>
      </c>
      <c r="K1" s="108" t="s">
        <v>93</v>
      </c>
      <c r="L1" s="4" t="s">
        <v>94</v>
      </c>
      <c r="M1" s="4"/>
      <c r="N1" s="4"/>
      <c r="O1" s="4"/>
      <c r="P1" s="4"/>
      <c r="Q1" s="4"/>
      <c r="R1" s="4"/>
      <c r="S1" s="4"/>
      <c r="T1" s="4"/>
      <c r="U1" s="5"/>
      <c r="V1" s="5"/>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row>
    <row r="2" customFormat="false" ht="36.95" hidden="false" customHeight="true" outlineLevel="0" collapsed="false">
      <c r="L2" s="9"/>
      <c r="M2" s="9"/>
      <c r="N2" s="9"/>
      <c r="O2" s="9"/>
      <c r="P2" s="9"/>
      <c r="Q2" s="9"/>
      <c r="R2" s="9"/>
      <c r="S2" s="9"/>
      <c r="T2" s="9"/>
      <c r="U2" s="9"/>
      <c r="V2" s="9"/>
      <c r="AT2" s="10" t="s">
        <v>89</v>
      </c>
    </row>
    <row r="3" customFormat="false" ht="6.95" hidden="false" customHeight="true" outlineLevel="0" collapsed="false">
      <c r="B3" s="11"/>
      <c r="C3" s="12"/>
      <c r="D3" s="12"/>
      <c r="E3" s="12"/>
      <c r="F3" s="12"/>
      <c r="G3" s="12"/>
      <c r="H3" s="12"/>
      <c r="I3" s="110"/>
      <c r="J3" s="12"/>
      <c r="K3" s="13"/>
      <c r="AT3" s="10" t="s">
        <v>85</v>
      </c>
    </row>
    <row r="4" customFormat="false" ht="36.95" hidden="false" customHeight="true" outlineLevel="0" collapsed="false">
      <c r="B4" s="14"/>
      <c r="C4" s="9"/>
      <c r="D4" s="15" t="s">
        <v>95</v>
      </c>
      <c r="E4" s="9"/>
      <c r="F4" s="9"/>
      <c r="G4" s="9"/>
      <c r="H4" s="9"/>
      <c r="I4" s="111"/>
      <c r="J4" s="9"/>
      <c r="K4" s="16"/>
      <c r="M4" s="17" t="s">
        <v>12</v>
      </c>
      <c r="AT4" s="10" t="s">
        <v>6</v>
      </c>
    </row>
    <row r="5" customFormat="false" ht="6.95" hidden="false" customHeight="true" outlineLevel="0" collapsed="false">
      <c r="B5" s="14"/>
      <c r="C5" s="9"/>
      <c r="D5" s="9"/>
      <c r="E5" s="9"/>
      <c r="F5" s="9"/>
      <c r="G5" s="9"/>
      <c r="H5" s="9"/>
      <c r="I5" s="111"/>
      <c r="J5" s="9"/>
      <c r="K5" s="16"/>
    </row>
    <row r="6" customFormat="false" ht="15" hidden="false" customHeight="false" outlineLevel="0" collapsed="false">
      <c r="B6" s="14"/>
      <c r="C6" s="9"/>
      <c r="D6" s="24" t="s">
        <v>18</v>
      </c>
      <c r="E6" s="9"/>
      <c r="F6" s="9"/>
      <c r="G6" s="9"/>
      <c r="H6" s="9"/>
      <c r="I6" s="111"/>
      <c r="J6" s="9"/>
      <c r="K6" s="16"/>
    </row>
    <row r="7" customFormat="false" ht="22.5" hidden="false" customHeight="true" outlineLevel="0" collapsed="false">
      <c r="B7" s="14"/>
      <c r="C7" s="9"/>
      <c r="D7" s="9"/>
      <c r="E7" s="112" t="str">
        <f aca="false">'Rekapitulace stavby'!K6</f>
        <v>REKONSTRUKCE ULICE MSGRE. B. STAŠKA V DOMAŽLICÍCH - ÚSEK KE K2</v>
      </c>
      <c r="F7" s="112"/>
      <c r="G7" s="112"/>
      <c r="H7" s="112"/>
      <c r="I7" s="111"/>
      <c r="J7" s="9"/>
      <c r="K7" s="16"/>
    </row>
    <row r="8" s="29" customFormat="true" ht="15" hidden="false" customHeight="false" outlineLevel="0" collapsed="false">
      <c r="B8" s="30"/>
      <c r="C8" s="31"/>
      <c r="D8" s="24" t="s">
        <v>96</v>
      </c>
      <c r="E8" s="31"/>
      <c r="F8" s="31"/>
      <c r="G8" s="31"/>
      <c r="H8" s="31"/>
      <c r="I8" s="113"/>
      <c r="J8" s="31"/>
      <c r="K8" s="35"/>
    </row>
    <row r="9" s="29" customFormat="true" ht="36.95" hidden="false" customHeight="true" outlineLevel="0" collapsed="false">
      <c r="B9" s="30"/>
      <c r="C9" s="31"/>
      <c r="D9" s="31"/>
      <c r="E9" s="63" t="s">
        <v>1169</v>
      </c>
      <c r="F9" s="63"/>
      <c r="G9" s="63"/>
      <c r="H9" s="63"/>
      <c r="I9" s="113"/>
      <c r="J9" s="31"/>
      <c r="K9" s="35"/>
    </row>
    <row r="10" s="29" customFormat="true" ht="13.5" hidden="false" customHeight="false" outlineLevel="0" collapsed="false">
      <c r="B10" s="30"/>
      <c r="C10" s="31"/>
      <c r="D10" s="31"/>
      <c r="E10" s="31"/>
      <c r="F10" s="31"/>
      <c r="G10" s="31"/>
      <c r="H10" s="31"/>
      <c r="I10" s="113"/>
      <c r="J10" s="31"/>
      <c r="K10" s="35"/>
    </row>
    <row r="11" s="29" customFormat="true" ht="14.45" hidden="false" customHeight="true" outlineLevel="0" collapsed="false">
      <c r="B11" s="30"/>
      <c r="C11" s="31"/>
      <c r="D11" s="24" t="s">
        <v>21</v>
      </c>
      <c r="E11" s="31"/>
      <c r="F11" s="20"/>
      <c r="G11" s="31"/>
      <c r="H11" s="31"/>
      <c r="I11" s="114" t="s">
        <v>23</v>
      </c>
      <c r="J11" s="20"/>
      <c r="K11" s="35"/>
    </row>
    <row r="12" s="29" customFormat="true" ht="14.45" hidden="false" customHeight="true" outlineLevel="0" collapsed="false">
      <c r="B12" s="30"/>
      <c r="C12" s="31"/>
      <c r="D12" s="24" t="s">
        <v>25</v>
      </c>
      <c r="E12" s="31"/>
      <c r="F12" s="20" t="s">
        <v>26</v>
      </c>
      <c r="G12" s="31"/>
      <c r="H12" s="31"/>
      <c r="I12" s="114" t="s">
        <v>27</v>
      </c>
      <c r="J12" s="65" t="str">
        <f aca="false">'Rekapitulace stavby'!AN8</f>
        <v>20.3.2018</v>
      </c>
      <c r="K12" s="35"/>
    </row>
    <row r="13" s="29" customFormat="true" ht="10.9" hidden="false" customHeight="true" outlineLevel="0" collapsed="false">
      <c r="B13" s="30"/>
      <c r="C13" s="31"/>
      <c r="D13" s="31"/>
      <c r="E13" s="31"/>
      <c r="F13" s="31"/>
      <c r="G13" s="31"/>
      <c r="H13" s="31"/>
      <c r="I13" s="113"/>
      <c r="J13" s="31"/>
      <c r="K13" s="35"/>
    </row>
    <row r="14" s="29" customFormat="true" ht="14.45" hidden="false" customHeight="true" outlineLevel="0" collapsed="false">
      <c r="B14" s="30"/>
      <c r="C14" s="31"/>
      <c r="D14" s="24" t="s">
        <v>31</v>
      </c>
      <c r="E14" s="31"/>
      <c r="F14" s="31"/>
      <c r="G14" s="31"/>
      <c r="H14" s="31"/>
      <c r="I14" s="114" t="s">
        <v>32</v>
      </c>
      <c r="J14" s="20" t="s">
        <v>1170</v>
      </c>
      <c r="K14" s="35"/>
    </row>
    <row r="15" s="29" customFormat="true" ht="18" hidden="false" customHeight="true" outlineLevel="0" collapsed="false">
      <c r="B15" s="30"/>
      <c r="C15" s="31"/>
      <c r="D15" s="31"/>
      <c r="E15" s="20" t="s">
        <v>33</v>
      </c>
      <c r="F15" s="31"/>
      <c r="G15" s="31"/>
      <c r="H15" s="31"/>
      <c r="I15" s="114" t="s">
        <v>34</v>
      </c>
      <c r="J15" s="20"/>
      <c r="K15" s="35"/>
    </row>
    <row r="16" s="29" customFormat="true" ht="6.95" hidden="false" customHeight="true" outlineLevel="0" collapsed="false">
      <c r="B16" s="30"/>
      <c r="C16" s="31"/>
      <c r="D16" s="31"/>
      <c r="E16" s="31"/>
      <c r="F16" s="31"/>
      <c r="G16" s="31"/>
      <c r="H16" s="31"/>
      <c r="I16" s="113"/>
      <c r="J16" s="31"/>
      <c r="K16" s="35"/>
    </row>
    <row r="17" s="29" customFormat="true" ht="14.45" hidden="false" customHeight="true" outlineLevel="0" collapsed="false">
      <c r="B17" s="30"/>
      <c r="C17" s="31"/>
      <c r="D17" s="24" t="s">
        <v>35</v>
      </c>
      <c r="E17" s="31"/>
      <c r="F17" s="31"/>
      <c r="G17" s="31"/>
      <c r="H17" s="31"/>
      <c r="I17" s="114" t="s">
        <v>32</v>
      </c>
      <c r="J17" s="20" t="str">
        <f aca="false">IF('Rekapitulace stavby'!AN13="Vyplň údaj","",IF('Rekapitulace stavby'!AN13="","",'Rekapitulace stavby'!AN13))</f>
        <v/>
      </c>
      <c r="K17" s="35"/>
    </row>
    <row r="18" s="29" customFormat="true" ht="18" hidden="false" customHeight="true" outlineLevel="0" collapsed="false">
      <c r="B18" s="30"/>
      <c r="C18" s="31"/>
      <c r="D18" s="31"/>
      <c r="E18" s="20" t="str">
        <f aca="false">IF('Rekapitulace stavby'!E14="Vyplň údaj","",IF('Rekapitulace stavby'!E14="","",'Rekapitulace stavby'!E14))</f>
        <v/>
      </c>
      <c r="F18" s="31"/>
      <c r="G18" s="31"/>
      <c r="H18" s="31"/>
      <c r="I18" s="114" t="s">
        <v>34</v>
      </c>
      <c r="J18" s="20" t="str">
        <f aca="false">IF('Rekapitulace stavby'!AN14="Vyplň údaj","",IF('Rekapitulace stavby'!AN14="","",'Rekapitulace stavby'!AN14))</f>
        <v/>
      </c>
      <c r="K18" s="35"/>
    </row>
    <row r="19" s="29" customFormat="true" ht="6.95" hidden="false" customHeight="true" outlineLevel="0" collapsed="false">
      <c r="B19" s="30"/>
      <c r="C19" s="31"/>
      <c r="D19" s="31"/>
      <c r="E19" s="31"/>
      <c r="F19" s="31"/>
      <c r="G19" s="31"/>
      <c r="H19" s="31"/>
      <c r="I19" s="113"/>
      <c r="J19" s="31"/>
      <c r="K19" s="35"/>
    </row>
    <row r="20" s="29" customFormat="true" ht="14.45" hidden="false" customHeight="true" outlineLevel="0" collapsed="false">
      <c r="B20" s="30"/>
      <c r="C20" s="31"/>
      <c r="D20" s="24" t="s">
        <v>37</v>
      </c>
      <c r="E20" s="31"/>
      <c r="F20" s="31"/>
      <c r="G20" s="31"/>
      <c r="H20" s="31"/>
      <c r="I20" s="114" t="s">
        <v>32</v>
      </c>
      <c r="J20" s="20" t="s">
        <v>38</v>
      </c>
      <c r="K20" s="35"/>
    </row>
    <row r="21" s="29" customFormat="true" ht="18" hidden="false" customHeight="true" outlineLevel="0" collapsed="false">
      <c r="B21" s="30"/>
      <c r="C21" s="31"/>
      <c r="D21" s="31"/>
      <c r="E21" s="20" t="s">
        <v>39</v>
      </c>
      <c r="F21" s="31"/>
      <c r="G21" s="31"/>
      <c r="H21" s="31"/>
      <c r="I21" s="114" t="s">
        <v>34</v>
      </c>
      <c r="J21" s="20"/>
      <c r="K21" s="35"/>
    </row>
    <row r="22" s="29" customFormat="true" ht="6.95" hidden="false" customHeight="true" outlineLevel="0" collapsed="false">
      <c r="B22" s="30"/>
      <c r="C22" s="31"/>
      <c r="D22" s="31"/>
      <c r="E22" s="31"/>
      <c r="F22" s="31"/>
      <c r="G22" s="31"/>
      <c r="H22" s="31"/>
      <c r="I22" s="113"/>
      <c r="J22" s="31"/>
      <c r="K22" s="35"/>
    </row>
    <row r="23" s="29" customFormat="true" ht="14.45" hidden="false" customHeight="true" outlineLevel="0" collapsed="false">
      <c r="B23" s="30"/>
      <c r="C23" s="31"/>
      <c r="D23" s="24" t="s">
        <v>41</v>
      </c>
      <c r="E23" s="31"/>
      <c r="F23" s="31"/>
      <c r="G23" s="31"/>
      <c r="H23" s="31"/>
      <c r="I23" s="113"/>
      <c r="J23" s="31"/>
      <c r="K23" s="35"/>
    </row>
    <row r="24" s="115" customFormat="true" ht="22.5" hidden="false" customHeight="true" outlineLevel="0" collapsed="false">
      <c r="B24" s="116"/>
      <c r="C24" s="117"/>
      <c r="D24" s="117"/>
      <c r="E24" s="27"/>
      <c r="F24" s="27"/>
      <c r="G24" s="27"/>
      <c r="H24" s="27"/>
      <c r="I24" s="118"/>
      <c r="J24" s="117"/>
      <c r="K24" s="119"/>
    </row>
    <row r="25" s="29" customFormat="true" ht="6.95" hidden="false" customHeight="true" outlineLevel="0" collapsed="false">
      <c r="B25" s="30"/>
      <c r="C25" s="31"/>
      <c r="D25" s="31"/>
      <c r="E25" s="31"/>
      <c r="F25" s="31"/>
      <c r="G25" s="31"/>
      <c r="H25" s="31"/>
      <c r="I25" s="113"/>
      <c r="J25" s="31"/>
      <c r="K25" s="35"/>
    </row>
    <row r="26" s="29" customFormat="true" ht="6.95" hidden="false" customHeight="true" outlineLevel="0" collapsed="false">
      <c r="B26" s="30"/>
      <c r="C26" s="31"/>
      <c r="D26" s="68"/>
      <c r="E26" s="68"/>
      <c r="F26" s="68"/>
      <c r="G26" s="68"/>
      <c r="H26" s="68"/>
      <c r="I26" s="120"/>
      <c r="J26" s="68"/>
      <c r="K26" s="121"/>
    </row>
    <row r="27" s="29" customFormat="true" ht="25.35" hidden="false" customHeight="true" outlineLevel="0" collapsed="false">
      <c r="B27" s="30"/>
      <c r="C27" s="31"/>
      <c r="D27" s="122" t="s">
        <v>42</v>
      </c>
      <c r="E27" s="31"/>
      <c r="F27" s="31"/>
      <c r="G27" s="31"/>
      <c r="H27" s="31"/>
      <c r="I27" s="113"/>
      <c r="J27" s="82" t="n">
        <f aca="false">ROUND(J80,2)</f>
        <v>0</v>
      </c>
      <c r="K27" s="35"/>
    </row>
    <row r="28" s="29" customFormat="true" ht="6.95" hidden="false" customHeight="true" outlineLevel="0" collapsed="false">
      <c r="B28" s="30"/>
      <c r="C28" s="31"/>
      <c r="D28" s="68"/>
      <c r="E28" s="68"/>
      <c r="F28" s="68"/>
      <c r="G28" s="68"/>
      <c r="H28" s="68"/>
      <c r="I28" s="120"/>
      <c r="J28" s="68"/>
      <c r="K28" s="121"/>
    </row>
    <row r="29" s="29" customFormat="true" ht="14.45" hidden="false" customHeight="true" outlineLevel="0" collapsed="false">
      <c r="B29" s="30"/>
      <c r="C29" s="31"/>
      <c r="D29" s="31"/>
      <c r="E29" s="31"/>
      <c r="F29" s="36" t="s">
        <v>44</v>
      </c>
      <c r="G29" s="31"/>
      <c r="H29" s="31"/>
      <c r="I29" s="123" t="s">
        <v>43</v>
      </c>
      <c r="J29" s="36" t="s">
        <v>45</v>
      </c>
      <c r="K29" s="35"/>
    </row>
    <row r="30" s="29" customFormat="true" ht="14.45" hidden="false" customHeight="true" outlineLevel="0" collapsed="false">
      <c r="B30" s="30"/>
      <c r="C30" s="31"/>
      <c r="D30" s="40" t="s">
        <v>46</v>
      </c>
      <c r="E30" s="40" t="s">
        <v>47</v>
      </c>
      <c r="F30" s="124" t="n">
        <f aca="false">ROUND(SUM(BE80:BE112),2)</f>
        <v>0</v>
      </c>
      <c r="G30" s="31"/>
      <c r="H30" s="31"/>
      <c r="I30" s="125" t="n">
        <v>0.21</v>
      </c>
      <c r="J30" s="124" t="n">
        <f aca="false">ROUND(ROUND((SUM(BE80:BE112)),2)*I30,2)</f>
        <v>0</v>
      </c>
      <c r="K30" s="35"/>
    </row>
    <row r="31" s="29" customFormat="true" ht="14.45" hidden="false" customHeight="true" outlineLevel="0" collapsed="false">
      <c r="B31" s="30"/>
      <c r="C31" s="31"/>
      <c r="D31" s="31"/>
      <c r="E31" s="40" t="s">
        <v>48</v>
      </c>
      <c r="F31" s="124" t="n">
        <f aca="false">ROUND(SUM(BF80:BF112),2)</f>
        <v>0</v>
      </c>
      <c r="G31" s="31"/>
      <c r="H31" s="31"/>
      <c r="I31" s="125" t="n">
        <v>0.15</v>
      </c>
      <c r="J31" s="124" t="n">
        <f aca="false">ROUND(ROUND((SUM(BF80:BF112)),2)*I31,2)</f>
        <v>0</v>
      </c>
      <c r="K31" s="35"/>
    </row>
    <row r="32" s="29" customFormat="true" ht="14.45" hidden="true" customHeight="true" outlineLevel="0" collapsed="false">
      <c r="B32" s="30"/>
      <c r="C32" s="31"/>
      <c r="D32" s="31"/>
      <c r="E32" s="40" t="s">
        <v>49</v>
      </c>
      <c r="F32" s="124" t="n">
        <f aca="false">ROUND(SUM(BG80:BG112),2)</f>
        <v>0</v>
      </c>
      <c r="G32" s="31"/>
      <c r="H32" s="31"/>
      <c r="I32" s="125" t="n">
        <v>0.21</v>
      </c>
      <c r="J32" s="124" t="n">
        <v>0</v>
      </c>
      <c r="K32" s="35"/>
    </row>
    <row r="33" s="29" customFormat="true" ht="14.45" hidden="true" customHeight="true" outlineLevel="0" collapsed="false">
      <c r="B33" s="30"/>
      <c r="C33" s="31"/>
      <c r="D33" s="31"/>
      <c r="E33" s="40" t="s">
        <v>50</v>
      </c>
      <c r="F33" s="124" t="n">
        <f aca="false">ROUND(SUM(BH80:BH112),2)</f>
        <v>0</v>
      </c>
      <c r="G33" s="31"/>
      <c r="H33" s="31"/>
      <c r="I33" s="125" t="n">
        <v>0.15</v>
      </c>
      <c r="J33" s="124" t="n">
        <v>0</v>
      </c>
      <c r="K33" s="35"/>
    </row>
    <row r="34" s="29" customFormat="true" ht="14.45" hidden="true" customHeight="true" outlineLevel="0" collapsed="false">
      <c r="B34" s="30"/>
      <c r="C34" s="31"/>
      <c r="D34" s="31"/>
      <c r="E34" s="40" t="s">
        <v>51</v>
      </c>
      <c r="F34" s="124" t="n">
        <f aca="false">ROUND(SUM(BI80:BI112),2)</f>
        <v>0</v>
      </c>
      <c r="G34" s="31"/>
      <c r="H34" s="31"/>
      <c r="I34" s="125" t="n">
        <v>0</v>
      </c>
      <c r="J34" s="124" t="n">
        <v>0</v>
      </c>
      <c r="K34" s="35"/>
    </row>
    <row r="35" s="29" customFormat="true" ht="6.95" hidden="false" customHeight="true" outlineLevel="0" collapsed="false">
      <c r="B35" s="30"/>
      <c r="C35" s="31"/>
      <c r="D35" s="31"/>
      <c r="E35" s="31"/>
      <c r="F35" s="31"/>
      <c r="G35" s="31"/>
      <c r="H35" s="31"/>
      <c r="I35" s="113"/>
      <c r="J35" s="31"/>
      <c r="K35" s="35"/>
    </row>
    <row r="36" s="29" customFormat="true" ht="25.35" hidden="false" customHeight="true" outlineLevel="0" collapsed="false">
      <c r="B36" s="30"/>
      <c r="C36" s="44"/>
      <c r="D36" s="45" t="s">
        <v>52</v>
      </c>
      <c r="E36" s="46"/>
      <c r="F36" s="46"/>
      <c r="G36" s="126" t="s">
        <v>53</v>
      </c>
      <c r="H36" s="47" t="s">
        <v>54</v>
      </c>
      <c r="I36" s="127"/>
      <c r="J36" s="128" t="n">
        <f aca="false">SUM(J27:J34)</f>
        <v>0</v>
      </c>
      <c r="K36" s="129"/>
    </row>
    <row r="37" s="29" customFormat="true" ht="14.45" hidden="false" customHeight="true" outlineLevel="0" collapsed="false">
      <c r="B37" s="51"/>
      <c r="C37" s="52"/>
      <c r="D37" s="52"/>
      <c r="E37" s="52"/>
      <c r="F37" s="52"/>
      <c r="G37" s="52"/>
      <c r="H37" s="52"/>
      <c r="I37" s="130"/>
      <c r="J37" s="52"/>
      <c r="K37" s="53"/>
    </row>
    <row r="41" s="29" customFormat="true" ht="6.95" hidden="false" customHeight="true" outlineLevel="0" collapsed="false">
      <c r="B41" s="54"/>
      <c r="C41" s="55"/>
      <c r="D41" s="55"/>
      <c r="E41" s="55"/>
      <c r="F41" s="55"/>
      <c r="G41" s="55"/>
      <c r="H41" s="55"/>
      <c r="I41" s="131"/>
      <c r="J41" s="55"/>
      <c r="K41" s="132"/>
    </row>
    <row r="42" s="29" customFormat="true" ht="36.95" hidden="false" customHeight="true" outlineLevel="0" collapsed="false">
      <c r="B42" s="30"/>
      <c r="C42" s="15" t="s">
        <v>98</v>
      </c>
      <c r="D42" s="31"/>
      <c r="E42" s="31"/>
      <c r="F42" s="31"/>
      <c r="G42" s="31"/>
      <c r="H42" s="31"/>
      <c r="I42" s="113"/>
      <c r="J42" s="31"/>
      <c r="K42" s="35"/>
    </row>
    <row r="43" s="29" customFormat="true" ht="6.95" hidden="false" customHeight="true" outlineLevel="0" collapsed="false">
      <c r="B43" s="30"/>
      <c r="C43" s="31"/>
      <c r="D43" s="31"/>
      <c r="E43" s="31"/>
      <c r="F43" s="31"/>
      <c r="G43" s="31"/>
      <c r="H43" s="31"/>
      <c r="I43" s="113"/>
      <c r="J43" s="31"/>
      <c r="K43" s="35"/>
    </row>
    <row r="44" s="29" customFormat="true" ht="14.45" hidden="false" customHeight="true" outlineLevel="0" collapsed="false">
      <c r="B44" s="30"/>
      <c r="C44" s="24" t="s">
        <v>18</v>
      </c>
      <c r="D44" s="31"/>
      <c r="E44" s="31"/>
      <c r="F44" s="31"/>
      <c r="G44" s="31"/>
      <c r="H44" s="31"/>
      <c r="I44" s="113"/>
      <c r="J44" s="31"/>
      <c r="K44" s="35"/>
    </row>
    <row r="45" s="29" customFormat="true" ht="22.5" hidden="false" customHeight="true" outlineLevel="0" collapsed="false">
      <c r="B45" s="30"/>
      <c r="C45" s="31"/>
      <c r="D45" s="31"/>
      <c r="E45" s="112" t="str">
        <f aca="false">E7</f>
        <v>REKONSTRUKCE ULICE MSGRE. B. STAŠKA V DOMAŽLICÍCH - ÚSEK KE K2</v>
      </c>
      <c r="F45" s="112"/>
      <c r="G45" s="112"/>
      <c r="H45" s="112"/>
      <c r="I45" s="113"/>
      <c r="J45" s="31"/>
      <c r="K45" s="35"/>
    </row>
    <row r="46" s="29" customFormat="true" ht="14.45" hidden="false" customHeight="true" outlineLevel="0" collapsed="false">
      <c r="B46" s="30"/>
      <c r="C46" s="24" t="s">
        <v>96</v>
      </c>
      <c r="D46" s="31"/>
      <c r="E46" s="31"/>
      <c r="F46" s="31"/>
      <c r="G46" s="31"/>
      <c r="H46" s="31"/>
      <c r="I46" s="113"/>
      <c r="J46" s="31"/>
      <c r="K46" s="35"/>
    </row>
    <row r="47" s="29" customFormat="true" ht="23.25" hidden="false" customHeight="true" outlineLevel="0" collapsed="false">
      <c r="B47" s="30"/>
      <c r="C47" s="31"/>
      <c r="D47" s="31"/>
      <c r="E47" s="63" t="str">
        <f aca="false">E9</f>
        <v>901 - VRN</v>
      </c>
      <c r="F47" s="63"/>
      <c r="G47" s="63"/>
      <c r="H47" s="63"/>
      <c r="I47" s="113"/>
      <c r="J47" s="31"/>
      <c r="K47" s="35"/>
    </row>
    <row r="48" s="29" customFormat="true" ht="6.95" hidden="false" customHeight="true" outlineLevel="0" collapsed="false">
      <c r="B48" s="30"/>
      <c r="C48" s="31"/>
      <c r="D48" s="31"/>
      <c r="E48" s="31"/>
      <c r="F48" s="31"/>
      <c r="G48" s="31"/>
      <c r="H48" s="31"/>
      <c r="I48" s="113"/>
      <c r="J48" s="31"/>
      <c r="K48" s="35"/>
    </row>
    <row r="49" s="29" customFormat="true" ht="18" hidden="false" customHeight="true" outlineLevel="0" collapsed="false">
      <c r="B49" s="30"/>
      <c r="C49" s="24" t="s">
        <v>25</v>
      </c>
      <c r="D49" s="31"/>
      <c r="E49" s="31"/>
      <c r="F49" s="20" t="str">
        <f aca="false">F12</f>
        <v>Domažlice</v>
      </c>
      <c r="G49" s="31"/>
      <c r="H49" s="31"/>
      <c r="I49" s="114" t="s">
        <v>27</v>
      </c>
      <c r="J49" s="65" t="str">
        <f aca="false">IF(J12="","",J12)</f>
        <v>20.3.2018</v>
      </c>
      <c r="K49" s="35"/>
    </row>
    <row r="50" s="29" customFormat="true" ht="6.95" hidden="false" customHeight="true" outlineLevel="0" collapsed="false">
      <c r="B50" s="30"/>
      <c r="C50" s="31"/>
      <c r="D50" s="31"/>
      <c r="E50" s="31"/>
      <c r="F50" s="31"/>
      <c r="G50" s="31"/>
      <c r="H50" s="31"/>
      <c r="I50" s="113"/>
      <c r="J50" s="31"/>
      <c r="K50" s="35"/>
    </row>
    <row r="51" s="29" customFormat="true" ht="15" hidden="false" customHeight="false" outlineLevel="0" collapsed="false">
      <c r="B51" s="30"/>
      <c r="C51" s="24" t="s">
        <v>31</v>
      </c>
      <c r="D51" s="31"/>
      <c r="E51" s="31"/>
      <c r="F51" s="20" t="str">
        <f aca="false">E15</f>
        <v>Město Domažlice</v>
      </c>
      <c r="G51" s="31"/>
      <c r="H51" s="31"/>
      <c r="I51" s="114" t="s">
        <v>37</v>
      </c>
      <c r="J51" s="20" t="str">
        <f aca="false">E21</f>
        <v>Ing. Jaroslav Rojt</v>
      </c>
      <c r="K51" s="35"/>
    </row>
    <row r="52" s="29" customFormat="true" ht="14.45" hidden="false" customHeight="true" outlineLevel="0" collapsed="false">
      <c r="B52" s="30"/>
      <c r="C52" s="24" t="s">
        <v>35</v>
      </c>
      <c r="D52" s="31"/>
      <c r="E52" s="31"/>
      <c r="F52" s="20" t="str">
        <f aca="false">IF(E18="","",E18)</f>
        <v/>
      </c>
      <c r="G52" s="31"/>
      <c r="H52" s="31"/>
      <c r="I52" s="113"/>
      <c r="J52" s="31"/>
      <c r="K52" s="35"/>
    </row>
    <row r="53" s="29" customFormat="true" ht="10.35" hidden="false" customHeight="true" outlineLevel="0" collapsed="false">
      <c r="B53" s="30"/>
      <c r="C53" s="31"/>
      <c r="D53" s="31"/>
      <c r="E53" s="31"/>
      <c r="F53" s="31"/>
      <c r="G53" s="31"/>
      <c r="H53" s="31"/>
      <c r="I53" s="113"/>
      <c r="J53" s="31"/>
      <c r="K53" s="35"/>
    </row>
    <row r="54" s="29" customFormat="true" ht="29.25" hidden="false" customHeight="true" outlineLevel="0" collapsed="false">
      <c r="B54" s="30"/>
      <c r="C54" s="133" t="s">
        <v>99</v>
      </c>
      <c r="D54" s="44"/>
      <c r="E54" s="44"/>
      <c r="F54" s="44"/>
      <c r="G54" s="44"/>
      <c r="H54" s="44"/>
      <c r="I54" s="134"/>
      <c r="J54" s="135" t="s">
        <v>100</v>
      </c>
      <c r="K54" s="50"/>
    </row>
    <row r="55" s="29" customFormat="true" ht="10.35" hidden="false" customHeight="true" outlineLevel="0" collapsed="false">
      <c r="B55" s="30"/>
      <c r="C55" s="31"/>
      <c r="D55" s="31"/>
      <c r="E55" s="31"/>
      <c r="F55" s="31"/>
      <c r="G55" s="31"/>
      <c r="H55" s="31"/>
      <c r="I55" s="113"/>
      <c r="J55" s="31"/>
      <c r="K55" s="35"/>
    </row>
    <row r="56" s="29" customFormat="true" ht="29.25" hidden="false" customHeight="true" outlineLevel="0" collapsed="false">
      <c r="B56" s="30"/>
      <c r="C56" s="136" t="s">
        <v>101</v>
      </c>
      <c r="D56" s="31"/>
      <c r="E56" s="31"/>
      <c r="F56" s="31"/>
      <c r="G56" s="31"/>
      <c r="H56" s="31"/>
      <c r="I56" s="113"/>
      <c r="J56" s="82" t="n">
        <f aca="false">J80</f>
        <v>0</v>
      </c>
      <c r="K56" s="35"/>
      <c r="AU56" s="10" t="s">
        <v>102</v>
      </c>
    </row>
    <row r="57" s="137" customFormat="true" ht="24.95" hidden="false" customHeight="true" outlineLevel="0" collapsed="false">
      <c r="B57" s="138"/>
      <c r="C57" s="139"/>
      <c r="D57" s="140" t="s">
        <v>1171</v>
      </c>
      <c r="E57" s="141"/>
      <c r="F57" s="141"/>
      <c r="G57" s="141"/>
      <c r="H57" s="141"/>
      <c r="I57" s="142"/>
      <c r="J57" s="143" t="n">
        <f aca="false">J81</f>
        <v>0</v>
      </c>
      <c r="K57" s="144"/>
    </row>
    <row r="58" s="145" customFormat="true" ht="19.9" hidden="false" customHeight="true" outlineLevel="0" collapsed="false">
      <c r="B58" s="146"/>
      <c r="C58" s="147"/>
      <c r="D58" s="148" t="s">
        <v>1172</v>
      </c>
      <c r="E58" s="149"/>
      <c r="F58" s="149"/>
      <c r="G58" s="149"/>
      <c r="H58" s="149"/>
      <c r="I58" s="150"/>
      <c r="J58" s="151" t="n">
        <f aca="false">J82</f>
        <v>0</v>
      </c>
      <c r="K58" s="152"/>
    </row>
    <row r="59" s="145" customFormat="true" ht="19.9" hidden="false" customHeight="true" outlineLevel="0" collapsed="false">
      <c r="B59" s="146"/>
      <c r="C59" s="147"/>
      <c r="D59" s="148" t="s">
        <v>1173</v>
      </c>
      <c r="E59" s="149"/>
      <c r="F59" s="149"/>
      <c r="G59" s="149"/>
      <c r="H59" s="149"/>
      <c r="I59" s="150"/>
      <c r="J59" s="151" t="n">
        <f aca="false">J94</f>
        <v>0</v>
      </c>
      <c r="K59" s="152"/>
    </row>
    <row r="60" s="145" customFormat="true" ht="19.9" hidden="false" customHeight="true" outlineLevel="0" collapsed="false">
      <c r="B60" s="146"/>
      <c r="C60" s="147"/>
      <c r="D60" s="148" t="s">
        <v>1174</v>
      </c>
      <c r="E60" s="149"/>
      <c r="F60" s="149"/>
      <c r="G60" s="149"/>
      <c r="H60" s="149"/>
      <c r="I60" s="150"/>
      <c r="J60" s="151" t="n">
        <f aca="false">J109</f>
        <v>0</v>
      </c>
      <c r="K60" s="152"/>
    </row>
    <row r="61" s="29" customFormat="true" ht="21.75" hidden="false" customHeight="true" outlineLevel="0" collapsed="false">
      <c r="B61" s="30"/>
      <c r="C61" s="31"/>
      <c r="D61" s="31"/>
      <c r="E61" s="31"/>
      <c r="F61" s="31"/>
      <c r="G61" s="31"/>
      <c r="H61" s="31"/>
      <c r="I61" s="113"/>
      <c r="J61" s="31"/>
      <c r="K61" s="35"/>
    </row>
    <row r="62" s="29" customFormat="true" ht="6.95" hidden="false" customHeight="true" outlineLevel="0" collapsed="false">
      <c r="B62" s="51"/>
      <c r="C62" s="52"/>
      <c r="D62" s="52"/>
      <c r="E62" s="52"/>
      <c r="F62" s="52"/>
      <c r="G62" s="52"/>
      <c r="H62" s="52"/>
      <c r="I62" s="130"/>
      <c r="J62" s="52"/>
      <c r="K62" s="53"/>
    </row>
    <row r="66" s="29" customFormat="true" ht="6.95" hidden="false" customHeight="true" outlineLevel="0" collapsed="false">
      <c r="B66" s="54"/>
      <c r="C66" s="55"/>
      <c r="D66" s="55"/>
      <c r="E66" s="55"/>
      <c r="F66" s="55"/>
      <c r="G66" s="55"/>
      <c r="H66" s="55"/>
      <c r="I66" s="131"/>
      <c r="J66" s="55"/>
      <c r="K66" s="55"/>
      <c r="L66" s="30"/>
    </row>
    <row r="67" s="29" customFormat="true" ht="36.95" hidden="false" customHeight="true" outlineLevel="0" collapsed="false">
      <c r="B67" s="30"/>
      <c r="C67" s="56" t="s">
        <v>112</v>
      </c>
      <c r="I67" s="153"/>
      <c r="L67" s="30"/>
    </row>
    <row r="68" s="29" customFormat="true" ht="6.95" hidden="false" customHeight="true" outlineLevel="0" collapsed="false">
      <c r="B68" s="30"/>
      <c r="I68" s="153"/>
      <c r="L68" s="30"/>
    </row>
    <row r="69" s="29" customFormat="true" ht="14.45" hidden="false" customHeight="true" outlineLevel="0" collapsed="false">
      <c r="B69" s="30"/>
      <c r="C69" s="59" t="s">
        <v>18</v>
      </c>
      <c r="I69" s="153"/>
      <c r="L69" s="30"/>
    </row>
    <row r="70" s="29" customFormat="true" ht="22.5" hidden="false" customHeight="true" outlineLevel="0" collapsed="false">
      <c r="B70" s="30"/>
      <c r="E70" s="112" t="str">
        <f aca="false">E7</f>
        <v>REKONSTRUKCE ULICE MSGRE. B. STAŠKA V DOMAŽLICÍCH - ÚSEK KE K2</v>
      </c>
      <c r="F70" s="112"/>
      <c r="G70" s="112"/>
      <c r="H70" s="112"/>
      <c r="I70" s="153"/>
      <c r="L70" s="30"/>
    </row>
    <row r="71" s="29" customFormat="true" ht="14.45" hidden="false" customHeight="true" outlineLevel="0" collapsed="false">
      <c r="B71" s="30"/>
      <c r="C71" s="59" t="s">
        <v>96</v>
      </c>
      <c r="I71" s="153"/>
      <c r="L71" s="30"/>
    </row>
    <row r="72" s="29" customFormat="true" ht="23.25" hidden="false" customHeight="true" outlineLevel="0" collapsed="false">
      <c r="B72" s="30"/>
      <c r="E72" s="63" t="str">
        <f aca="false">E9</f>
        <v>901 - VRN</v>
      </c>
      <c r="F72" s="63"/>
      <c r="G72" s="63"/>
      <c r="H72" s="63"/>
      <c r="I72" s="153"/>
      <c r="L72" s="30"/>
    </row>
    <row r="73" s="29" customFormat="true" ht="6.95" hidden="false" customHeight="true" outlineLevel="0" collapsed="false">
      <c r="B73" s="30"/>
      <c r="I73" s="153"/>
      <c r="L73" s="30"/>
    </row>
    <row r="74" s="29" customFormat="true" ht="18" hidden="false" customHeight="true" outlineLevel="0" collapsed="false">
      <c r="B74" s="30"/>
      <c r="C74" s="59" t="s">
        <v>25</v>
      </c>
      <c r="F74" s="154" t="str">
        <f aca="false">F12</f>
        <v>Domažlice</v>
      </c>
      <c r="I74" s="155" t="s">
        <v>27</v>
      </c>
      <c r="J74" s="156" t="str">
        <f aca="false">IF(J12="","",J12)</f>
        <v>20.3.2018</v>
      </c>
      <c r="L74" s="30"/>
    </row>
    <row r="75" s="29" customFormat="true" ht="6.95" hidden="false" customHeight="true" outlineLevel="0" collapsed="false">
      <c r="B75" s="30"/>
      <c r="I75" s="153"/>
      <c r="L75" s="30"/>
    </row>
    <row r="76" s="29" customFormat="true" ht="15" hidden="false" customHeight="false" outlineLevel="0" collapsed="false">
      <c r="B76" s="30"/>
      <c r="C76" s="59" t="s">
        <v>31</v>
      </c>
      <c r="F76" s="154" t="str">
        <f aca="false">E15</f>
        <v>Město Domažlice</v>
      </c>
      <c r="I76" s="155" t="s">
        <v>37</v>
      </c>
      <c r="J76" s="154" t="str">
        <f aca="false">E21</f>
        <v>Ing. Jaroslav Rojt</v>
      </c>
      <c r="L76" s="30"/>
    </row>
    <row r="77" s="29" customFormat="true" ht="14.45" hidden="false" customHeight="true" outlineLevel="0" collapsed="false">
      <c r="B77" s="30"/>
      <c r="C77" s="59" t="s">
        <v>35</v>
      </c>
      <c r="F77" s="154" t="str">
        <f aca="false">IF(E18="","",E18)</f>
        <v/>
      </c>
      <c r="I77" s="153"/>
      <c r="L77" s="30"/>
    </row>
    <row r="78" s="29" customFormat="true" ht="10.35" hidden="false" customHeight="true" outlineLevel="0" collapsed="false">
      <c r="B78" s="30"/>
      <c r="I78" s="153"/>
      <c r="L78" s="30"/>
    </row>
    <row r="79" s="157" customFormat="true" ht="29.25" hidden="false" customHeight="true" outlineLevel="0" collapsed="false">
      <c r="B79" s="158"/>
      <c r="C79" s="159" t="s">
        <v>113</v>
      </c>
      <c r="D79" s="160" t="s">
        <v>61</v>
      </c>
      <c r="E79" s="160" t="s">
        <v>57</v>
      </c>
      <c r="F79" s="160" t="s">
        <v>114</v>
      </c>
      <c r="G79" s="160" t="s">
        <v>115</v>
      </c>
      <c r="H79" s="160" t="s">
        <v>116</v>
      </c>
      <c r="I79" s="161" t="s">
        <v>117</v>
      </c>
      <c r="J79" s="160" t="s">
        <v>100</v>
      </c>
      <c r="K79" s="162" t="s">
        <v>118</v>
      </c>
      <c r="L79" s="158"/>
      <c r="M79" s="75" t="s">
        <v>119</v>
      </c>
      <c r="N79" s="76" t="s">
        <v>46</v>
      </c>
      <c r="O79" s="76" t="s">
        <v>120</v>
      </c>
      <c r="P79" s="76" t="s">
        <v>121</v>
      </c>
      <c r="Q79" s="76" t="s">
        <v>122</v>
      </c>
      <c r="R79" s="76" t="s">
        <v>123</v>
      </c>
      <c r="S79" s="76" t="s">
        <v>124</v>
      </c>
      <c r="T79" s="77" t="s">
        <v>125</v>
      </c>
    </row>
    <row r="80" s="29" customFormat="true" ht="29.25" hidden="false" customHeight="true" outlineLevel="0" collapsed="false">
      <c r="B80" s="30"/>
      <c r="C80" s="79" t="s">
        <v>101</v>
      </c>
      <c r="I80" s="153"/>
      <c r="J80" s="163" t="n">
        <f aca="false">BK80</f>
        <v>0</v>
      </c>
      <c r="L80" s="30"/>
      <c r="M80" s="78"/>
      <c r="N80" s="68"/>
      <c r="O80" s="68"/>
      <c r="P80" s="164" t="n">
        <f aca="false">P81</f>
        <v>0</v>
      </c>
      <c r="Q80" s="68"/>
      <c r="R80" s="164" t="n">
        <f aca="false">R81</f>
        <v>0</v>
      </c>
      <c r="S80" s="68"/>
      <c r="T80" s="165" t="n">
        <f aca="false">T81</f>
        <v>0</v>
      </c>
      <c r="AT80" s="10" t="s">
        <v>75</v>
      </c>
      <c r="AU80" s="10" t="s">
        <v>102</v>
      </c>
      <c r="BK80" s="166" t="n">
        <f aca="false">BK81</f>
        <v>0</v>
      </c>
    </row>
    <row r="81" s="167" customFormat="true" ht="37.35" hidden="false" customHeight="true" outlineLevel="0" collapsed="false">
      <c r="B81" s="168"/>
      <c r="D81" s="169" t="s">
        <v>75</v>
      </c>
      <c r="E81" s="170" t="s">
        <v>87</v>
      </c>
      <c r="F81" s="170" t="s">
        <v>1175</v>
      </c>
      <c r="I81" s="171"/>
      <c r="J81" s="172" t="n">
        <f aca="false">BK81</f>
        <v>0</v>
      </c>
      <c r="L81" s="168"/>
      <c r="M81" s="173"/>
      <c r="N81" s="174"/>
      <c r="O81" s="174"/>
      <c r="P81" s="175" t="n">
        <f aca="false">P82+P94+P109</f>
        <v>0</v>
      </c>
      <c r="Q81" s="174"/>
      <c r="R81" s="175" t="n">
        <f aca="false">R82+R94+R109</f>
        <v>0</v>
      </c>
      <c r="S81" s="174"/>
      <c r="T81" s="176" t="n">
        <f aca="false">T82+T94+T109</f>
        <v>0</v>
      </c>
      <c r="AR81" s="169" t="s">
        <v>161</v>
      </c>
      <c r="AT81" s="177" t="s">
        <v>75</v>
      </c>
      <c r="AU81" s="177" t="s">
        <v>76</v>
      </c>
      <c r="AY81" s="169" t="s">
        <v>128</v>
      </c>
      <c r="BK81" s="178" t="n">
        <f aca="false">BK82+BK94+BK109</f>
        <v>0</v>
      </c>
    </row>
    <row r="82" s="167" customFormat="true" ht="19.9" hidden="false" customHeight="true" outlineLevel="0" collapsed="false">
      <c r="B82" s="168"/>
      <c r="D82" s="179" t="s">
        <v>75</v>
      </c>
      <c r="E82" s="180" t="s">
        <v>1176</v>
      </c>
      <c r="F82" s="180" t="s">
        <v>1177</v>
      </c>
      <c r="I82" s="171"/>
      <c r="J82" s="181" t="n">
        <f aca="false">BK82</f>
        <v>0</v>
      </c>
      <c r="L82" s="168"/>
      <c r="M82" s="173"/>
      <c r="N82" s="174"/>
      <c r="O82" s="174"/>
      <c r="P82" s="175" t="n">
        <f aca="false">SUM(P83:P93)</f>
        <v>0</v>
      </c>
      <c r="Q82" s="174"/>
      <c r="R82" s="175" t="n">
        <f aca="false">SUM(R83:R93)</f>
        <v>0</v>
      </c>
      <c r="S82" s="174"/>
      <c r="T82" s="176" t="n">
        <f aca="false">SUM(T83:T93)</f>
        <v>0</v>
      </c>
      <c r="AR82" s="169" t="s">
        <v>161</v>
      </c>
      <c r="AT82" s="177" t="s">
        <v>75</v>
      </c>
      <c r="AU82" s="177" t="s">
        <v>24</v>
      </c>
      <c r="AY82" s="169" t="s">
        <v>128</v>
      </c>
      <c r="BK82" s="178" t="n">
        <f aca="false">SUM(BK83:BK93)</f>
        <v>0</v>
      </c>
    </row>
    <row r="83" s="29" customFormat="true" ht="22.5" hidden="false" customHeight="true" outlineLevel="0" collapsed="false">
      <c r="B83" s="182"/>
      <c r="C83" s="183" t="s">
        <v>24</v>
      </c>
      <c r="D83" s="183" t="s">
        <v>130</v>
      </c>
      <c r="E83" s="184" t="s">
        <v>1178</v>
      </c>
      <c r="F83" s="185" t="s">
        <v>1179</v>
      </c>
      <c r="G83" s="186" t="s">
        <v>483</v>
      </c>
      <c r="H83" s="187" t="n">
        <v>2</v>
      </c>
      <c r="I83" s="188"/>
      <c r="J83" s="189" t="n">
        <f aca="false">ROUND(I83*H83,2)</f>
        <v>0</v>
      </c>
      <c r="K83" s="185" t="s">
        <v>134</v>
      </c>
      <c r="L83" s="30"/>
      <c r="M83" s="190"/>
      <c r="N83" s="191" t="s">
        <v>47</v>
      </c>
      <c r="O83" s="31"/>
      <c r="P83" s="192" t="n">
        <f aca="false">O83*H83</f>
        <v>0</v>
      </c>
      <c r="Q83" s="192" t="n">
        <v>0</v>
      </c>
      <c r="R83" s="192" t="n">
        <f aca="false">Q83*H83</f>
        <v>0</v>
      </c>
      <c r="S83" s="192" t="n">
        <v>0</v>
      </c>
      <c r="T83" s="193" t="n">
        <f aca="false">S83*H83</f>
        <v>0</v>
      </c>
      <c r="AR83" s="10" t="s">
        <v>1180</v>
      </c>
      <c r="AT83" s="10" t="s">
        <v>130</v>
      </c>
      <c r="AU83" s="10" t="s">
        <v>85</v>
      </c>
      <c r="AY83" s="10" t="s">
        <v>128</v>
      </c>
      <c r="BE83" s="194" t="n">
        <f aca="false">IF(N83="základní",J83,0)</f>
        <v>0</v>
      </c>
      <c r="BF83" s="194" t="n">
        <f aca="false">IF(N83="snížená",J83,0)</f>
        <v>0</v>
      </c>
      <c r="BG83" s="194" t="n">
        <f aca="false">IF(N83="zákl. přenesená",J83,0)</f>
        <v>0</v>
      </c>
      <c r="BH83" s="194" t="n">
        <f aca="false">IF(N83="sníž. přenesená",J83,0)</f>
        <v>0</v>
      </c>
      <c r="BI83" s="194" t="n">
        <f aca="false">IF(N83="nulová",J83,0)</f>
        <v>0</v>
      </c>
      <c r="BJ83" s="10" t="s">
        <v>24</v>
      </c>
      <c r="BK83" s="194" t="n">
        <f aca="false">ROUND(I83*H83,2)</f>
        <v>0</v>
      </c>
      <c r="BL83" s="10" t="s">
        <v>1180</v>
      </c>
      <c r="BM83" s="10" t="s">
        <v>1181</v>
      </c>
    </row>
    <row r="84" s="29" customFormat="true" ht="13.5" hidden="false" customHeight="false" outlineLevel="0" collapsed="false">
      <c r="B84" s="30"/>
      <c r="D84" s="195" t="s">
        <v>137</v>
      </c>
      <c r="F84" s="196" t="s">
        <v>1182</v>
      </c>
      <c r="I84" s="153"/>
      <c r="L84" s="30"/>
      <c r="M84" s="197"/>
      <c r="N84" s="31"/>
      <c r="O84" s="31"/>
      <c r="P84" s="31"/>
      <c r="Q84" s="31"/>
      <c r="R84" s="31"/>
      <c r="S84" s="31"/>
      <c r="T84" s="70"/>
      <c r="AT84" s="10" t="s">
        <v>137</v>
      </c>
      <c r="AU84" s="10" t="s">
        <v>85</v>
      </c>
    </row>
    <row r="85" s="199" customFormat="true" ht="13.5" hidden="false" customHeight="false" outlineLevel="0" collapsed="false">
      <c r="B85" s="200"/>
      <c r="D85" s="195" t="s">
        <v>141</v>
      </c>
      <c r="E85" s="209"/>
      <c r="F85" s="218" t="s">
        <v>1183</v>
      </c>
      <c r="H85" s="219" t="n">
        <v>1</v>
      </c>
      <c r="I85" s="205"/>
      <c r="L85" s="200"/>
      <c r="M85" s="206"/>
      <c r="N85" s="207"/>
      <c r="O85" s="207"/>
      <c r="P85" s="207"/>
      <c r="Q85" s="207"/>
      <c r="R85" s="207"/>
      <c r="S85" s="207"/>
      <c r="T85" s="208"/>
      <c r="AT85" s="209" t="s">
        <v>141</v>
      </c>
      <c r="AU85" s="209" t="s">
        <v>85</v>
      </c>
      <c r="AV85" s="199" t="s">
        <v>85</v>
      </c>
      <c r="AW85" s="199" t="s">
        <v>40</v>
      </c>
      <c r="AX85" s="199" t="s">
        <v>76</v>
      </c>
      <c r="AY85" s="209" t="s">
        <v>128</v>
      </c>
    </row>
    <row r="86" s="199" customFormat="true" ht="13.5" hidden="false" customHeight="false" outlineLevel="0" collapsed="false">
      <c r="B86" s="200"/>
      <c r="D86" s="195" t="s">
        <v>141</v>
      </c>
      <c r="E86" s="209"/>
      <c r="F86" s="218" t="s">
        <v>1184</v>
      </c>
      <c r="H86" s="219" t="n">
        <v>1</v>
      </c>
      <c r="I86" s="205"/>
      <c r="L86" s="200"/>
      <c r="M86" s="206"/>
      <c r="N86" s="207"/>
      <c r="O86" s="207"/>
      <c r="P86" s="207"/>
      <c r="Q86" s="207"/>
      <c r="R86" s="207"/>
      <c r="S86" s="207"/>
      <c r="T86" s="208"/>
      <c r="AT86" s="209" t="s">
        <v>141</v>
      </c>
      <c r="AU86" s="209" t="s">
        <v>85</v>
      </c>
      <c r="AV86" s="199" t="s">
        <v>85</v>
      </c>
      <c r="AW86" s="199" t="s">
        <v>40</v>
      </c>
      <c r="AX86" s="199" t="s">
        <v>76</v>
      </c>
      <c r="AY86" s="209" t="s">
        <v>128</v>
      </c>
    </row>
    <row r="87" s="220" customFormat="true" ht="13.5" hidden="false" customHeight="false" outlineLevel="0" collapsed="false">
      <c r="B87" s="221"/>
      <c r="D87" s="201" t="s">
        <v>141</v>
      </c>
      <c r="E87" s="222"/>
      <c r="F87" s="223" t="s">
        <v>169</v>
      </c>
      <c r="H87" s="224" t="n">
        <v>2</v>
      </c>
      <c r="I87" s="225"/>
      <c r="L87" s="221"/>
      <c r="M87" s="226"/>
      <c r="N87" s="227"/>
      <c r="O87" s="227"/>
      <c r="P87" s="227"/>
      <c r="Q87" s="227"/>
      <c r="R87" s="227"/>
      <c r="S87" s="227"/>
      <c r="T87" s="228"/>
      <c r="AT87" s="229" t="s">
        <v>141</v>
      </c>
      <c r="AU87" s="229" t="s">
        <v>85</v>
      </c>
      <c r="AV87" s="220" t="s">
        <v>135</v>
      </c>
      <c r="AW87" s="220" t="s">
        <v>40</v>
      </c>
      <c r="AX87" s="220" t="s">
        <v>24</v>
      </c>
      <c r="AY87" s="229" t="s">
        <v>128</v>
      </c>
    </row>
    <row r="88" s="29" customFormat="true" ht="22.5" hidden="false" customHeight="true" outlineLevel="0" collapsed="false">
      <c r="B88" s="182"/>
      <c r="C88" s="183" t="s">
        <v>85</v>
      </c>
      <c r="D88" s="183" t="s">
        <v>130</v>
      </c>
      <c r="E88" s="184" t="s">
        <v>1185</v>
      </c>
      <c r="F88" s="185" t="s">
        <v>1186</v>
      </c>
      <c r="G88" s="186" t="s">
        <v>483</v>
      </c>
      <c r="H88" s="187" t="n">
        <v>1</v>
      </c>
      <c r="I88" s="188"/>
      <c r="J88" s="189" t="n">
        <f aca="false">ROUND(I88*H88,2)</f>
        <v>0</v>
      </c>
      <c r="K88" s="185" t="s">
        <v>134</v>
      </c>
      <c r="L88" s="30"/>
      <c r="M88" s="190"/>
      <c r="N88" s="191" t="s">
        <v>47</v>
      </c>
      <c r="O88" s="31"/>
      <c r="P88" s="192" t="n">
        <f aca="false">O88*H88</f>
        <v>0</v>
      </c>
      <c r="Q88" s="192" t="n">
        <v>0</v>
      </c>
      <c r="R88" s="192" t="n">
        <f aca="false">Q88*H88</f>
        <v>0</v>
      </c>
      <c r="S88" s="192" t="n">
        <v>0</v>
      </c>
      <c r="T88" s="193" t="n">
        <f aca="false">S88*H88</f>
        <v>0</v>
      </c>
      <c r="AR88" s="10" t="s">
        <v>1180</v>
      </c>
      <c r="AT88" s="10" t="s">
        <v>130</v>
      </c>
      <c r="AU88" s="10" t="s">
        <v>85</v>
      </c>
      <c r="AY88" s="10" t="s">
        <v>128</v>
      </c>
      <c r="BE88" s="194" t="n">
        <f aca="false">IF(N88="základní",J88,0)</f>
        <v>0</v>
      </c>
      <c r="BF88" s="194" t="n">
        <f aca="false">IF(N88="snížená",J88,0)</f>
        <v>0</v>
      </c>
      <c r="BG88" s="194" t="n">
        <f aca="false">IF(N88="zákl. přenesená",J88,0)</f>
        <v>0</v>
      </c>
      <c r="BH88" s="194" t="n">
        <f aca="false">IF(N88="sníž. přenesená",J88,0)</f>
        <v>0</v>
      </c>
      <c r="BI88" s="194" t="n">
        <f aca="false">IF(N88="nulová",J88,0)</f>
        <v>0</v>
      </c>
      <c r="BJ88" s="10" t="s">
        <v>24</v>
      </c>
      <c r="BK88" s="194" t="n">
        <f aca="false">ROUND(I88*H88,2)</f>
        <v>0</v>
      </c>
      <c r="BL88" s="10" t="s">
        <v>1180</v>
      </c>
      <c r="BM88" s="10" t="s">
        <v>1187</v>
      </c>
    </row>
    <row r="89" s="29" customFormat="true" ht="13.5" hidden="false" customHeight="false" outlineLevel="0" collapsed="false">
      <c r="B89" s="30"/>
      <c r="D89" s="195" t="s">
        <v>137</v>
      </c>
      <c r="F89" s="196" t="s">
        <v>1188</v>
      </c>
      <c r="I89" s="153"/>
      <c r="L89" s="30"/>
      <c r="M89" s="197"/>
      <c r="N89" s="31"/>
      <c r="O89" s="31"/>
      <c r="P89" s="31"/>
      <c r="Q89" s="31"/>
      <c r="R89" s="31"/>
      <c r="S89" s="31"/>
      <c r="T89" s="70"/>
      <c r="AT89" s="10" t="s">
        <v>137</v>
      </c>
      <c r="AU89" s="10" t="s">
        <v>85</v>
      </c>
    </row>
    <row r="90" s="199" customFormat="true" ht="13.5" hidden="false" customHeight="false" outlineLevel="0" collapsed="false">
      <c r="B90" s="200"/>
      <c r="D90" s="201" t="s">
        <v>141</v>
      </c>
      <c r="E90" s="202"/>
      <c r="F90" s="203" t="s">
        <v>1189</v>
      </c>
      <c r="H90" s="204" t="n">
        <v>1</v>
      </c>
      <c r="I90" s="205"/>
      <c r="L90" s="200"/>
      <c r="M90" s="206"/>
      <c r="N90" s="207"/>
      <c r="O90" s="207"/>
      <c r="P90" s="207"/>
      <c r="Q90" s="207"/>
      <c r="R90" s="207"/>
      <c r="S90" s="207"/>
      <c r="T90" s="208"/>
      <c r="AT90" s="209" t="s">
        <v>141</v>
      </c>
      <c r="AU90" s="209" t="s">
        <v>85</v>
      </c>
      <c r="AV90" s="199" t="s">
        <v>85</v>
      </c>
      <c r="AW90" s="199" t="s">
        <v>40</v>
      </c>
      <c r="AX90" s="199" t="s">
        <v>24</v>
      </c>
      <c r="AY90" s="209" t="s">
        <v>128</v>
      </c>
    </row>
    <row r="91" s="29" customFormat="true" ht="22.5" hidden="false" customHeight="true" outlineLevel="0" collapsed="false">
      <c r="B91" s="182"/>
      <c r="C91" s="183" t="s">
        <v>149</v>
      </c>
      <c r="D91" s="183" t="s">
        <v>130</v>
      </c>
      <c r="E91" s="184" t="s">
        <v>1190</v>
      </c>
      <c r="F91" s="185" t="s">
        <v>1191</v>
      </c>
      <c r="G91" s="186" t="s">
        <v>1192</v>
      </c>
      <c r="H91" s="187" t="n">
        <v>1</v>
      </c>
      <c r="I91" s="188"/>
      <c r="J91" s="189" t="n">
        <f aca="false">ROUND(I91*H91,2)</f>
        <v>0</v>
      </c>
      <c r="K91" s="185" t="s">
        <v>134</v>
      </c>
      <c r="L91" s="30"/>
      <c r="M91" s="190"/>
      <c r="N91" s="191" t="s">
        <v>47</v>
      </c>
      <c r="O91" s="31"/>
      <c r="P91" s="192" t="n">
        <f aca="false">O91*H91</f>
        <v>0</v>
      </c>
      <c r="Q91" s="192" t="n">
        <v>0</v>
      </c>
      <c r="R91" s="192" t="n">
        <f aca="false">Q91*H91</f>
        <v>0</v>
      </c>
      <c r="S91" s="192" t="n">
        <v>0</v>
      </c>
      <c r="T91" s="193" t="n">
        <f aca="false">S91*H91</f>
        <v>0</v>
      </c>
      <c r="AR91" s="10" t="s">
        <v>1180</v>
      </c>
      <c r="AT91" s="10" t="s">
        <v>130</v>
      </c>
      <c r="AU91" s="10" t="s">
        <v>85</v>
      </c>
      <c r="AY91" s="10" t="s">
        <v>128</v>
      </c>
      <c r="BE91" s="194" t="n">
        <f aca="false">IF(N91="základní",J91,0)</f>
        <v>0</v>
      </c>
      <c r="BF91" s="194" t="n">
        <f aca="false">IF(N91="snížená",J91,0)</f>
        <v>0</v>
      </c>
      <c r="BG91" s="194" t="n">
        <f aca="false">IF(N91="zákl. přenesená",J91,0)</f>
        <v>0</v>
      </c>
      <c r="BH91" s="194" t="n">
        <f aca="false">IF(N91="sníž. přenesená",J91,0)</f>
        <v>0</v>
      </c>
      <c r="BI91" s="194" t="n">
        <f aca="false">IF(N91="nulová",J91,0)</f>
        <v>0</v>
      </c>
      <c r="BJ91" s="10" t="s">
        <v>24</v>
      </c>
      <c r="BK91" s="194" t="n">
        <f aca="false">ROUND(I91*H91,2)</f>
        <v>0</v>
      </c>
      <c r="BL91" s="10" t="s">
        <v>1180</v>
      </c>
      <c r="BM91" s="10" t="s">
        <v>1193</v>
      </c>
    </row>
    <row r="92" s="29" customFormat="true" ht="27" hidden="false" customHeight="false" outlineLevel="0" collapsed="false">
      <c r="B92" s="30"/>
      <c r="D92" s="195" t="s">
        <v>137</v>
      </c>
      <c r="F92" s="196" t="s">
        <v>1194</v>
      </c>
      <c r="I92" s="153"/>
      <c r="L92" s="30"/>
      <c r="M92" s="197"/>
      <c r="N92" s="31"/>
      <c r="O92" s="31"/>
      <c r="P92" s="31"/>
      <c r="Q92" s="31"/>
      <c r="R92" s="31"/>
      <c r="S92" s="31"/>
      <c r="T92" s="70"/>
      <c r="AT92" s="10" t="s">
        <v>137</v>
      </c>
      <c r="AU92" s="10" t="s">
        <v>85</v>
      </c>
    </row>
    <row r="93" s="199" customFormat="true" ht="13.5" hidden="false" customHeight="false" outlineLevel="0" collapsed="false">
      <c r="B93" s="200"/>
      <c r="D93" s="195" t="s">
        <v>141</v>
      </c>
      <c r="E93" s="209"/>
      <c r="F93" s="218" t="s">
        <v>1195</v>
      </c>
      <c r="H93" s="219" t="n">
        <v>1</v>
      </c>
      <c r="I93" s="205"/>
      <c r="L93" s="200"/>
      <c r="M93" s="206"/>
      <c r="N93" s="207"/>
      <c r="O93" s="207"/>
      <c r="P93" s="207"/>
      <c r="Q93" s="207"/>
      <c r="R93" s="207"/>
      <c r="S93" s="207"/>
      <c r="T93" s="208"/>
      <c r="AT93" s="209" t="s">
        <v>141</v>
      </c>
      <c r="AU93" s="209" t="s">
        <v>85</v>
      </c>
      <c r="AV93" s="199" t="s">
        <v>85</v>
      </c>
      <c r="AW93" s="199" t="s">
        <v>40</v>
      </c>
      <c r="AX93" s="199" t="s">
        <v>24</v>
      </c>
      <c r="AY93" s="209" t="s">
        <v>128</v>
      </c>
    </row>
    <row r="94" s="167" customFormat="true" ht="29.85" hidden="false" customHeight="true" outlineLevel="0" collapsed="false">
      <c r="B94" s="168"/>
      <c r="D94" s="179" t="s">
        <v>75</v>
      </c>
      <c r="E94" s="180" t="s">
        <v>1196</v>
      </c>
      <c r="F94" s="180" t="s">
        <v>1197</v>
      </c>
      <c r="I94" s="171"/>
      <c r="J94" s="181" t="n">
        <f aca="false">BK94</f>
        <v>0</v>
      </c>
      <c r="L94" s="168"/>
      <c r="M94" s="173"/>
      <c r="N94" s="174"/>
      <c r="O94" s="174"/>
      <c r="P94" s="175" t="n">
        <f aca="false">SUM(P95:P108)</f>
        <v>0</v>
      </c>
      <c r="Q94" s="174"/>
      <c r="R94" s="175" t="n">
        <f aca="false">SUM(R95:R108)</f>
        <v>0</v>
      </c>
      <c r="S94" s="174"/>
      <c r="T94" s="176" t="n">
        <f aca="false">SUM(T95:T108)</f>
        <v>0</v>
      </c>
      <c r="AR94" s="169" t="s">
        <v>161</v>
      </c>
      <c r="AT94" s="177" t="s">
        <v>75</v>
      </c>
      <c r="AU94" s="177" t="s">
        <v>24</v>
      </c>
      <c r="AY94" s="169" t="s">
        <v>128</v>
      </c>
      <c r="BK94" s="178" t="n">
        <f aca="false">SUM(BK95:BK108)</f>
        <v>0</v>
      </c>
    </row>
    <row r="95" s="29" customFormat="true" ht="22.5" hidden="false" customHeight="true" outlineLevel="0" collapsed="false">
      <c r="B95" s="182"/>
      <c r="C95" s="183" t="s">
        <v>135</v>
      </c>
      <c r="D95" s="183" t="s">
        <v>130</v>
      </c>
      <c r="E95" s="184" t="s">
        <v>1198</v>
      </c>
      <c r="F95" s="185" t="s">
        <v>1199</v>
      </c>
      <c r="G95" s="186" t="s">
        <v>483</v>
      </c>
      <c r="H95" s="187" t="n">
        <v>2</v>
      </c>
      <c r="I95" s="188"/>
      <c r="J95" s="189" t="n">
        <f aca="false">ROUND(I95*H95,2)</f>
        <v>0</v>
      </c>
      <c r="K95" s="185" t="s">
        <v>134</v>
      </c>
      <c r="L95" s="30"/>
      <c r="M95" s="190"/>
      <c r="N95" s="191" t="s">
        <v>47</v>
      </c>
      <c r="O95" s="31"/>
      <c r="P95" s="192" t="n">
        <f aca="false">O95*H95</f>
        <v>0</v>
      </c>
      <c r="Q95" s="192" t="n">
        <v>0</v>
      </c>
      <c r="R95" s="192" t="n">
        <f aca="false">Q95*H95</f>
        <v>0</v>
      </c>
      <c r="S95" s="192" t="n">
        <v>0</v>
      </c>
      <c r="T95" s="193" t="n">
        <f aca="false">S95*H95</f>
        <v>0</v>
      </c>
      <c r="AR95" s="10" t="s">
        <v>1180</v>
      </c>
      <c r="AT95" s="10" t="s">
        <v>130</v>
      </c>
      <c r="AU95" s="10" t="s">
        <v>85</v>
      </c>
      <c r="AY95" s="10" t="s">
        <v>128</v>
      </c>
      <c r="BE95" s="194" t="n">
        <f aca="false">IF(N95="základní",J95,0)</f>
        <v>0</v>
      </c>
      <c r="BF95" s="194" t="n">
        <f aca="false">IF(N95="snížená",J95,0)</f>
        <v>0</v>
      </c>
      <c r="BG95" s="194" t="n">
        <f aca="false">IF(N95="zákl. přenesená",J95,0)</f>
        <v>0</v>
      </c>
      <c r="BH95" s="194" t="n">
        <f aca="false">IF(N95="sníž. přenesená",J95,0)</f>
        <v>0</v>
      </c>
      <c r="BI95" s="194" t="n">
        <f aca="false">IF(N95="nulová",J95,0)</f>
        <v>0</v>
      </c>
      <c r="BJ95" s="10" t="s">
        <v>24</v>
      </c>
      <c r="BK95" s="194" t="n">
        <f aca="false">ROUND(I95*H95,2)</f>
        <v>0</v>
      </c>
      <c r="BL95" s="10" t="s">
        <v>1180</v>
      </c>
      <c r="BM95" s="10" t="s">
        <v>1200</v>
      </c>
    </row>
    <row r="96" s="29" customFormat="true" ht="13.5" hidden="false" customHeight="false" outlineLevel="0" collapsed="false">
      <c r="B96" s="30"/>
      <c r="D96" s="195" t="s">
        <v>137</v>
      </c>
      <c r="F96" s="196" t="s">
        <v>1201</v>
      </c>
      <c r="I96" s="153"/>
      <c r="L96" s="30"/>
      <c r="M96" s="197"/>
      <c r="N96" s="31"/>
      <c r="O96" s="31"/>
      <c r="P96" s="31"/>
      <c r="Q96" s="31"/>
      <c r="R96" s="31"/>
      <c r="S96" s="31"/>
      <c r="T96" s="70"/>
      <c r="AT96" s="10" t="s">
        <v>137</v>
      </c>
      <c r="AU96" s="10" t="s">
        <v>85</v>
      </c>
    </row>
    <row r="97" s="199" customFormat="true" ht="13.5" hidden="false" customHeight="false" outlineLevel="0" collapsed="false">
      <c r="B97" s="200"/>
      <c r="D97" s="195" t="s">
        <v>141</v>
      </c>
      <c r="E97" s="209"/>
      <c r="F97" s="218" t="s">
        <v>1202</v>
      </c>
      <c r="H97" s="219" t="n">
        <v>1</v>
      </c>
      <c r="I97" s="205"/>
      <c r="L97" s="200"/>
      <c r="M97" s="206"/>
      <c r="N97" s="207"/>
      <c r="O97" s="207"/>
      <c r="P97" s="207"/>
      <c r="Q97" s="207"/>
      <c r="R97" s="207"/>
      <c r="S97" s="207"/>
      <c r="T97" s="208"/>
      <c r="AT97" s="209" t="s">
        <v>141</v>
      </c>
      <c r="AU97" s="209" t="s">
        <v>85</v>
      </c>
      <c r="AV97" s="199" t="s">
        <v>85</v>
      </c>
      <c r="AW97" s="199" t="s">
        <v>40</v>
      </c>
      <c r="AX97" s="199" t="s">
        <v>76</v>
      </c>
      <c r="AY97" s="209" t="s">
        <v>128</v>
      </c>
    </row>
    <row r="98" s="199" customFormat="true" ht="13.5" hidden="false" customHeight="false" outlineLevel="0" collapsed="false">
      <c r="B98" s="200"/>
      <c r="D98" s="195" t="s">
        <v>141</v>
      </c>
      <c r="E98" s="209"/>
      <c r="F98" s="218" t="s">
        <v>1203</v>
      </c>
      <c r="H98" s="219" t="n">
        <v>1</v>
      </c>
      <c r="I98" s="205"/>
      <c r="L98" s="200"/>
      <c r="M98" s="206"/>
      <c r="N98" s="207"/>
      <c r="O98" s="207"/>
      <c r="P98" s="207"/>
      <c r="Q98" s="207"/>
      <c r="R98" s="207"/>
      <c r="S98" s="207"/>
      <c r="T98" s="208"/>
      <c r="AT98" s="209" t="s">
        <v>141</v>
      </c>
      <c r="AU98" s="209" t="s">
        <v>85</v>
      </c>
      <c r="AV98" s="199" t="s">
        <v>85</v>
      </c>
      <c r="AW98" s="199" t="s">
        <v>40</v>
      </c>
      <c r="AX98" s="199" t="s">
        <v>76</v>
      </c>
      <c r="AY98" s="209" t="s">
        <v>128</v>
      </c>
    </row>
    <row r="99" s="220" customFormat="true" ht="13.5" hidden="false" customHeight="false" outlineLevel="0" collapsed="false">
      <c r="B99" s="221"/>
      <c r="D99" s="201" t="s">
        <v>141</v>
      </c>
      <c r="E99" s="222"/>
      <c r="F99" s="223" t="s">
        <v>169</v>
      </c>
      <c r="H99" s="224" t="n">
        <v>2</v>
      </c>
      <c r="I99" s="225"/>
      <c r="L99" s="221"/>
      <c r="M99" s="226"/>
      <c r="N99" s="227"/>
      <c r="O99" s="227"/>
      <c r="P99" s="227"/>
      <c r="Q99" s="227"/>
      <c r="R99" s="227"/>
      <c r="S99" s="227"/>
      <c r="T99" s="228"/>
      <c r="AT99" s="229" t="s">
        <v>141</v>
      </c>
      <c r="AU99" s="229" t="s">
        <v>85</v>
      </c>
      <c r="AV99" s="220" t="s">
        <v>135</v>
      </c>
      <c r="AW99" s="220" t="s">
        <v>40</v>
      </c>
      <c r="AX99" s="220" t="s">
        <v>24</v>
      </c>
      <c r="AY99" s="229" t="s">
        <v>128</v>
      </c>
    </row>
    <row r="100" s="29" customFormat="true" ht="22.5" hidden="false" customHeight="true" outlineLevel="0" collapsed="false">
      <c r="B100" s="182"/>
      <c r="C100" s="183" t="s">
        <v>161</v>
      </c>
      <c r="D100" s="183" t="s">
        <v>130</v>
      </c>
      <c r="E100" s="184" t="s">
        <v>1204</v>
      </c>
      <c r="F100" s="185" t="s">
        <v>1205</v>
      </c>
      <c r="G100" s="186" t="s">
        <v>483</v>
      </c>
      <c r="H100" s="187" t="n">
        <v>4</v>
      </c>
      <c r="I100" s="188"/>
      <c r="J100" s="189" t="n">
        <f aca="false">ROUND(I100*H100,2)</f>
        <v>0</v>
      </c>
      <c r="K100" s="185" t="s">
        <v>134</v>
      </c>
      <c r="L100" s="30"/>
      <c r="M100" s="190"/>
      <c r="N100" s="191" t="s">
        <v>47</v>
      </c>
      <c r="O100" s="31"/>
      <c r="P100" s="192" t="n">
        <f aca="false">O100*H100</f>
        <v>0</v>
      </c>
      <c r="Q100" s="192" t="n">
        <v>0</v>
      </c>
      <c r="R100" s="192" t="n">
        <f aca="false">Q100*H100</f>
        <v>0</v>
      </c>
      <c r="S100" s="192" t="n">
        <v>0</v>
      </c>
      <c r="T100" s="193" t="n">
        <f aca="false">S100*H100</f>
        <v>0</v>
      </c>
      <c r="AR100" s="10" t="s">
        <v>1180</v>
      </c>
      <c r="AT100" s="10" t="s">
        <v>130</v>
      </c>
      <c r="AU100" s="10" t="s">
        <v>85</v>
      </c>
      <c r="AY100" s="10" t="s">
        <v>128</v>
      </c>
      <c r="BE100" s="194" t="n">
        <f aca="false">IF(N100="základní",J100,0)</f>
        <v>0</v>
      </c>
      <c r="BF100" s="194" t="n">
        <f aca="false">IF(N100="snížená",J100,0)</f>
        <v>0</v>
      </c>
      <c r="BG100" s="194" t="n">
        <f aca="false">IF(N100="zákl. přenesená",J100,0)</f>
        <v>0</v>
      </c>
      <c r="BH100" s="194" t="n">
        <f aca="false">IF(N100="sníž. přenesená",J100,0)</f>
        <v>0</v>
      </c>
      <c r="BI100" s="194" t="n">
        <f aca="false">IF(N100="nulová",J100,0)</f>
        <v>0</v>
      </c>
      <c r="BJ100" s="10" t="s">
        <v>24</v>
      </c>
      <c r="BK100" s="194" t="n">
        <f aca="false">ROUND(I100*H100,2)</f>
        <v>0</v>
      </c>
      <c r="BL100" s="10" t="s">
        <v>1180</v>
      </c>
      <c r="BM100" s="10" t="s">
        <v>1206</v>
      </c>
    </row>
    <row r="101" s="29" customFormat="true" ht="13.5" hidden="false" customHeight="false" outlineLevel="0" collapsed="false">
      <c r="B101" s="30"/>
      <c r="D101" s="195" t="s">
        <v>137</v>
      </c>
      <c r="F101" s="196" t="s">
        <v>1207</v>
      </c>
      <c r="I101" s="153"/>
      <c r="L101" s="30"/>
      <c r="M101" s="197"/>
      <c r="N101" s="31"/>
      <c r="O101" s="31"/>
      <c r="P101" s="31"/>
      <c r="Q101" s="31"/>
      <c r="R101" s="31"/>
      <c r="S101" s="31"/>
      <c r="T101" s="70"/>
      <c r="AT101" s="10" t="s">
        <v>137</v>
      </c>
      <c r="AU101" s="10" t="s">
        <v>85</v>
      </c>
    </row>
    <row r="102" s="199" customFormat="true" ht="13.5" hidden="false" customHeight="false" outlineLevel="0" collapsed="false">
      <c r="B102" s="200"/>
      <c r="D102" s="195" t="s">
        <v>141</v>
      </c>
      <c r="E102" s="209"/>
      <c r="F102" s="218" t="s">
        <v>1208</v>
      </c>
      <c r="H102" s="219" t="n">
        <v>4</v>
      </c>
      <c r="I102" s="205"/>
      <c r="L102" s="200"/>
      <c r="M102" s="206"/>
      <c r="N102" s="207"/>
      <c r="O102" s="207"/>
      <c r="P102" s="207"/>
      <c r="Q102" s="207"/>
      <c r="R102" s="207"/>
      <c r="S102" s="207"/>
      <c r="T102" s="208"/>
      <c r="AT102" s="209" t="s">
        <v>141</v>
      </c>
      <c r="AU102" s="209" t="s">
        <v>85</v>
      </c>
      <c r="AV102" s="199" t="s">
        <v>85</v>
      </c>
      <c r="AW102" s="199" t="s">
        <v>40</v>
      </c>
      <c r="AX102" s="199" t="s">
        <v>24</v>
      </c>
      <c r="AY102" s="209" t="s">
        <v>128</v>
      </c>
    </row>
    <row r="103" s="210" customFormat="true" ht="13.5" hidden="false" customHeight="false" outlineLevel="0" collapsed="false">
      <c r="B103" s="211"/>
      <c r="D103" s="201" t="s">
        <v>141</v>
      </c>
      <c r="E103" s="230"/>
      <c r="F103" s="231" t="s">
        <v>806</v>
      </c>
      <c r="H103" s="230"/>
      <c r="I103" s="214"/>
      <c r="L103" s="211"/>
      <c r="M103" s="215"/>
      <c r="N103" s="216"/>
      <c r="O103" s="216"/>
      <c r="P103" s="216"/>
      <c r="Q103" s="216"/>
      <c r="R103" s="216"/>
      <c r="S103" s="216"/>
      <c r="T103" s="217"/>
      <c r="AT103" s="212" t="s">
        <v>141</v>
      </c>
      <c r="AU103" s="212" t="s">
        <v>85</v>
      </c>
      <c r="AV103" s="210" t="s">
        <v>24</v>
      </c>
      <c r="AW103" s="210" t="s">
        <v>40</v>
      </c>
      <c r="AX103" s="210" t="s">
        <v>76</v>
      </c>
      <c r="AY103" s="212" t="s">
        <v>128</v>
      </c>
    </row>
    <row r="104" s="29" customFormat="true" ht="22.5" hidden="false" customHeight="true" outlineLevel="0" collapsed="false">
      <c r="B104" s="182"/>
      <c r="C104" s="183" t="s">
        <v>170</v>
      </c>
      <c r="D104" s="183" t="s">
        <v>130</v>
      </c>
      <c r="E104" s="184" t="s">
        <v>1209</v>
      </c>
      <c r="F104" s="185" t="s">
        <v>1210</v>
      </c>
      <c r="G104" s="186" t="s">
        <v>483</v>
      </c>
      <c r="H104" s="187" t="n">
        <v>2</v>
      </c>
      <c r="I104" s="188"/>
      <c r="J104" s="189" t="n">
        <f aca="false">ROUND(I104*H104,2)</f>
        <v>0</v>
      </c>
      <c r="K104" s="185" t="s">
        <v>134</v>
      </c>
      <c r="L104" s="30"/>
      <c r="M104" s="190"/>
      <c r="N104" s="191" t="s">
        <v>47</v>
      </c>
      <c r="O104" s="31"/>
      <c r="P104" s="192" t="n">
        <f aca="false">O104*H104</f>
        <v>0</v>
      </c>
      <c r="Q104" s="192" t="n">
        <v>0</v>
      </c>
      <c r="R104" s="192" t="n">
        <f aca="false">Q104*H104</f>
        <v>0</v>
      </c>
      <c r="S104" s="192" t="n">
        <v>0</v>
      </c>
      <c r="T104" s="193" t="n">
        <f aca="false">S104*H104</f>
        <v>0</v>
      </c>
      <c r="AR104" s="10" t="s">
        <v>1180</v>
      </c>
      <c r="AT104" s="10" t="s">
        <v>130</v>
      </c>
      <c r="AU104" s="10" t="s">
        <v>85</v>
      </c>
      <c r="AY104" s="10" t="s">
        <v>128</v>
      </c>
      <c r="BE104" s="194" t="n">
        <f aca="false">IF(N104="základní",J104,0)</f>
        <v>0</v>
      </c>
      <c r="BF104" s="194" t="n">
        <f aca="false">IF(N104="snížená",J104,0)</f>
        <v>0</v>
      </c>
      <c r="BG104" s="194" t="n">
        <f aca="false">IF(N104="zákl. přenesená",J104,0)</f>
        <v>0</v>
      </c>
      <c r="BH104" s="194" t="n">
        <f aca="false">IF(N104="sníž. přenesená",J104,0)</f>
        <v>0</v>
      </c>
      <c r="BI104" s="194" t="n">
        <f aca="false">IF(N104="nulová",J104,0)</f>
        <v>0</v>
      </c>
      <c r="BJ104" s="10" t="s">
        <v>24</v>
      </c>
      <c r="BK104" s="194" t="n">
        <f aca="false">ROUND(I104*H104,2)</f>
        <v>0</v>
      </c>
      <c r="BL104" s="10" t="s">
        <v>1180</v>
      </c>
      <c r="BM104" s="10" t="s">
        <v>1211</v>
      </c>
    </row>
    <row r="105" s="29" customFormat="true" ht="13.5" hidden="false" customHeight="false" outlineLevel="0" collapsed="false">
      <c r="B105" s="30"/>
      <c r="D105" s="195" t="s">
        <v>137</v>
      </c>
      <c r="F105" s="196" t="s">
        <v>1212</v>
      </c>
      <c r="I105" s="153"/>
      <c r="L105" s="30"/>
      <c r="M105" s="197"/>
      <c r="N105" s="31"/>
      <c r="O105" s="31"/>
      <c r="P105" s="31"/>
      <c r="Q105" s="31"/>
      <c r="R105" s="31"/>
      <c r="S105" s="31"/>
      <c r="T105" s="70"/>
      <c r="AT105" s="10" t="s">
        <v>137</v>
      </c>
      <c r="AU105" s="10" t="s">
        <v>85</v>
      </c>
    </row>
    <row r="106" s="199" customFormat="true" ht="13.5" hidden="false" customHeight="false" outlineLevel="0" collapsed="false">
      <c r="B106" s="200"/>
      <c r="D106" s="195" t="s">
        <v>141</v>
      </c>
      <c r="E106" s="209"/>
      <c r="F106" s="218" t="s">
        <v>1213</v>
      </c>
      <c r="H106" s="219" t="n">
        <v>1</v>
      </c>
      <c r="I106" s="205"/>
      <c r="L106" s="200"/>
      <c r="M106" s="206"/>
      <c r="N106" s="207"/>
      <c r="O106" s="207"/>
      <c r="P106" s="207"/>
      <c r="Q106" s="207"/>
      <c r="R106" s="207"/>
      <c r="S106" s="207"/>
      <c r="T106" s="208"/>
      <c r="AT106" s="209" t="s">
        <v>141</v>
      </c>
      <c r="AU106" s="209" t="s">
        <v>85</v>
      </c>
      <c r="AV106" s="199" t="s">
        <v>85</v>
      </c>
      <c r="AW106" s="199" t="s">
        <v>40</v>
      </c>
      <c r="AX106" s="199" t="s">
        <v>76</v>
      </c>
      <c r="AY106" s="209" t="s">
        <v>128</v>
      </c>
    </row>
    <row r="107" s="199" customFormat="true" ht="13.5" hidden="false" customHeight="false" outlineLevel="0" collapsed="false">
      <c r="B107" s="200"/>
      <c r="D107" s="195" t="s">
        <v>141</v>
      </c>
      <c r="E107" s="209"/>
      <c r="F107" s="218" t="s">
        <v>1214</v>
      </c>
      <c r="H107" s="219" t="n">
        <v>1</v>
      </c>
      <c r="I107" s="205"/>
      <c r="L107" s="200"/>
      <c r="M107" s="206"/>
      <c r="N107" s="207"/>
      <c r="O107" s="207"/>
      <c r="P107" s="207"/>
      <c r="Q107" s="207"/>
      <c r="R107" s="207"/>
      <c r="S107" s="207"/>
      <c r="T107" s="208"/>
      <c r="AT107" s="209" t="s">
        <v>141</v>
      </c>
      <c r="AU107" s="209" t="s">
        <v>85</v>
      </c>
      <c r="AV107" s="199" t="s">
        <v>85</v>
      </c>
      <c r="AW107" s="199" t="s">
        <v>40</v>
      </c>
      <c r="AX107" s="199" t="s">
        <v>76</v>
      </c>
      <c r="AY107" s="209" t="s">
        <v>128</v>
      </c>
    </row>
    <row r="108" s="220" customFormat="true" ht="13.5" hidden="false" customHeight="false" outlineLevel="0" collapsed="false">
      <c r="B108" s="221"/>
      <c r="D108" s="195" t="s">
        <v>141</v>
      </c>
      <c r="E108" s="229"/>
      <c r="F108" s="233" t="s">
        <v>169</v>
      </c>
      <c r="H108" s="234" t="n">
        <v>2</v>
      </c>
      <c r="I108" s="225"/>
      <c r="L108" s="221"/>
      <c r="M108" s="226"/>
      <c r="N108" s="227"/>
      <c r="O108" s="227"/>
      <c r="P108" s="227"/>
      <c r="Q108" s="227"/>
      <c r="R108" s="227"/>
      <c r="S108" s="227"/>
      <c r="T108" s="228"/>
      <c r="AT108" s="229" t="s">
        <v>141</v>
      </c>
      <c r="AU108" s="229" t="s">
        <v>85</v>
      </c>
      <c r="AV108" s="220" t="s">
        <v>135</v>
      </c>
      <c r="AW108" s="220" t="s">
        <v>40</v>
      </c>
      <c r="AX108" s="220" t="s">
        <v>24</v>
      </c>
      <c r="AY108" s="229" t="s">
        <v>128</v>
      </c>
    </row>
    <row r="109" s="167" customFormat="true" ht="29.85" hidden="false" customHeight="true" outlineLevel="0" collapsed="false">
      <c r="B109" s="168"/>
      <c r="D109" s="179" t="s">
        <v>75</v>
      </c>
      <c r="E109" s="180" t="s">
        <v>1215</v>
      </c>
      <c r="F109" s="180" t="s">
        <v>1216</v>
      </c>
      <c r="I109" s="171"/>
      <c r="J109" s="181" t="n">
        <f aca="false">BK109</f>
        <v>0</v>
      </c>
      <c r="L109" s="168"/>
      <c r="M109" s="173"/>
      <c r="N109" s="174"/>
      <c r="O109" s="174"/>
      <c r="P109" s="175" t="n">
        <f aca="false">SUM(P110:P112)</f>
        <v>0</v>
      </c>
      <c r="Q109" s="174"/>
      <c r="R109" s="175" t="n">
        <f aca="false">SUM(R110:R112)</f>
        <v>0</v>
      </c>
      <c r="S109" s="174"/>
      <c r="T109" s="176" t="n">
        <f aca="false">SUM(T110:T112)</f>
        <v>0</v>
      </c>
      <c r="AR109" s="169" t="s">
        <v>161</v>
      </c>
      <c r="AT109" s="177" t="s">
        <v>75</v>
      </c>
      <c r="AU109" s="177" t="s">
        <v>24</v>
      </c>
      <c r="AY109" s="169" t="s">
        <v>128</v>
      </c>
      <c r="BK109" s="178" t="n">
        <f aca="false">SUM(BK110:BK112)</f>
        <v>0</v>
      </c>
    </row>
    <row r="110" s="29" customFormat="true" ht="22.5" hidden="false" customHeight="true" outlineLevel="0" collapsed="false">
      <c r="B110" s="182"/>
      <c r="C110" s="183" t="s">
        <v>175</v>
      </c>
      <c r="D110" s="183" t="s">
        <v>130</v>
      </c>
      <c r="E110" s="184" t="s">
        <v>1217</v>
      </c>
      <c r="F110" s="185" t="s">
        <v>1218</v>
      </c>
      <c r="G110" s="186" t="s">
        <v>1192</v>
      </c>
      <c r="H110" s="187" t="n">
        <v>1</v>
      </c>
      <c r="I110" s="188"/>
      <c r="J110" s="189" t="n">
        <f aca="false">ROUND(I110*H110,2)</f>
        <v>0</v>
      </c>
      <c r="K110" s="185" t="s">
        <v>134</v>
      </c>
      <c r="L110" s="30"/>
      <c r="M110" s="190"/>
      <c r="N110" s="191" t="s">
        <v>47</v>
      </c>
      <c r="O110" s="31"/>
      <c r="P110" s="192" t="n">
        <f aca="false">O110*H110</f>
        <v>0</v>
      </c>
      <c r="Q110" s="192" t="n">
        <v>0</v>
      </c>
      <c r="R110" s="192" t="n">
        <f aca="false">Q110*H110</f>
        <v>0</v>
      </c>
      <c r="S110" s="192" t="n">
        <v>0</v>
      </c>
      <c r="T110" s="193" t="n">
        <f aca="false">S110*H110</f>
        <v>0</v>
      </c>
      <c r="AR110" s="10" t="s">
        <v>1180</v>
      </c>
      <c r="AT110" s="10" t="s">
        <v>130</v>
      </c>
      <c r="AU110" s="10" t="s">
        <v>85</v>
      </c>
      <c r="AY110" s="10" t="s">
        <v>128</v>
      </c>
      <c r="BE110" s="194" t="n">
        <f aca="false">IF(N110="základní",J110,0)</f>
        <v>0</v>
      </c>
      <c r="BF110" s="194" t="n">
        <f aca="false">IF(N110="snížená",J110,0)</f>
        <v>0</v>
      </c>
      <c r="BG110" s="194" t="n">
        <f aca="false">IF(N110="zákl. přenesená",J110,0)</f>
        <v>0</v>
      </c>
      <c r="BH110" s="194" t="n">
        <f aca="false">IF(N110="sníž. přenesená",J110,0)</f>
        <v>0</v>
      </c>
      <c r="BI110" s="194" t="n">
        <f aca="false">IF(N110="nulová",J110,0)</f>
        <v>0</v>
      </c>
      <c r="BJ110" s="10" t="s">
        <v>24</v>
      </c>
      <c r="BK110" s="194" t="n">
        <f aca="false">ROUND(I110*H110,2)</f>
        <v>0</v>
      </c>
      <c r="BL110" s="10" t="s">
        <v>1180</v>
      </c>
      <c r="BM110" s="10" t="s">
        <v>1219</v>
      </c>
    </row>
    <row r="111" s="29" customFormat="true" ht="13.5" hidden="false" customHeight="false" outlineLevel="0" collapsed="false">
      <c r="B111" s="30"/>
      <c r="D111" s="195" t="s">
        <v>137</v>
      </c>
      <c r="F111" s="196" t="s">
        <v>1220</v>
      </c>
      <c r="I111" s="153"/>
      <c r="L111" s="30"/>
      <c r="M111" s="197"/>
      <c r="N111" s="31"/>
      <c r="O111" s="31"/>
      <c r="P111" s="31"/>
      <c r="Q111" s="31"/>
      <c r="R111" s="31"/>
      <c r="S111" s="31"/>
      <c r="T111" s="70"/>
      <c r="AT111" s="10" t="s">
        <v>137</v>
      </c>
      <c r="AU111" s="10" t="s">
        <v>85</v>
      </c>
    </row>
    <row r="112" s="199" customFormat="true" ht="13.5" hidden="false" customHeight="false" outlineLevel="0" collapsed="false">
      <c r="B112" s="200"/>
      <c r="D112" s="195" t="s">
        <v>141</v>
      </c>
      <c r="E112" s="209"/>
      <c r="F112" s="218" t="s">
        <v>1221</v>
      </c>
      <c r="H112" s="219" t="n">
        <v>1</v>
      </c>
      <c r="I112" s="205"/>
      <c r="L112" s="200"/>
      <c r="M112" s="249"/>
      <c r="N112" s="250"/>
      <c r="O112" s="250"/>
      <c r="P112" s="250"/>
      <c r="Q112" s="250"/>
      <c r="R112" s="250"/>
      <c r="S112" s="250"/>
      <c r="T112" s="251"/>
      <c r="AT112" s="209" t="s">
        <v>141</v>
      </c>
      <c r="AU112" s="209" t="s">
        <v>85</v>
      </c>
      <c r="AV112" s="199" t="s">
        <v>85</v>
      </c>
      <c r="AW112" s="199" t="s">
        <v>40</v>
      </c>
      <c r="AX112" s="199" t="s">
        <v>24</v>
      </c>
      <c r="AY112" s="209" t="s">
        <v>128</v>
      </c>
    </row>
    <row r="113" s="29" customFormat="true" ht="6.95" hidden="false" customHeight="true" outlineLevel="0" collapsed="false">
      <c r="B113" s="51"/>
      <c r="C113" s="52"/>
      <c r="D113" s="52"/>
      <c r="E113" s="52"/>
      <c r="F113" s="52"/>
      <c r="G113" s="52"/>
      <c r="H113" s="52"/>
      <c r="I113" s="130"/>
      <c r="J113" s="52"/>
      <c r="K113" s="52"/>
      <c r="L113" s="30"/>
    </row>
  </sheetData>
  <sheetProtection sheet="true" password="cc35" objects="true" scenarios="true" formatColumns="false" formatRows="false" sort="false" autoFilter="false"/>
  <autoFilter ref="C79:K79"/>
  <mergeCells count="9">
    <mergeCell ref="G1:H1"/>
    <mergeCell ref="L2:V2"/>
    <mergeCell ref="E7:H7"/>
    <mergeCell ref="E9:H9"/>
    <mergeCell ref="E24:H24"/>
    <mergeCell ref="E45:H45"/>
    <mergeCell ref="E47:H47"/>
    <mergeCell ref="E70:H70"/>
    <mergeCell ref="E72:H72"/>
  </mergeCells>
  <hyperlinks>
    <hyperlink ref="F1" location="C2" display="1) Krycí list soupisu"/>
    <hyperlink ref="G1" location="C54" display="2) Rekapitulace"/>
    <hyperlink ref="J1" location="C79" display="3) Soupis prací"/>
    <hyperlink ref="L1" location="'Rekapitulace stavby'!C2" display="Rekapitulace stavby"/>
  </hyperlinks>
  <printOptions headings="false" gridLines="false" gridLinesSet="true" horizontalCentered="false" verticalCentered="false"/>
  <pageMargins left="0.583333333333333" right="0.583333333333333" top="0.583333333333333" bottom="0.583333333333333" header="0.511805555555555" footer="0"/>
  <pageSetup paperSize="9" scale="100" firstPageNumber="0" fitToWidth="1" fitToHeight="100" pageOrder="downThenOver" orientation="landscape" usePrinterDefaults="false" blackAndWhite="false" draft="false" cellComments="none" useFirstPageNumber="false" horizontalDpi="300" verticalDpi="300" copies="1"/>
  <headerFooter differentFirst="false" differentOddEven="false">
    <oddHeader/>
    <oddFooter>&amp;CStrana &amp;P z &amp;N</oddFooter>
  </headerFooter>
  <drawing r:id="rId1"/>
</worksheet>
</file>

<file path=xl/worksheets/sheet4.xml><?xml version="1.0" encoding="utf-8"?>
<worksheet xmlns="http://schemas.openxmlformats.org/spreadsheetml/2006/main" xmlns:r="http://schemas.openxmlformats.org/officeDocument/2006/relationships">
  <sheetPr filterMode="false">
    <pageSetUpPr fitToPage="true"/>
  </sheetPr>
  <dimension ref="B1:K212"/>
  <sheetViews>
    <sheetView windowProtection="false"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3.5"/>
  <cols>
    <col collapsed="false" hidden="false" max="1" min="1" style="252" width="8.3445945945946"/>
    <col collapsed="false" hidden="false" max="2" min="2" style="252" width="1.66891891891892"/>
    <col collapsed="false" hidden="false" max="4" min="3" style="252" width="5.00675675675676"/>
    <col collapsed="false" hidden="false" max="5" min="5" style="252" width="11.6824324324324"/>
    <col collapsed="false" hidden="false" max="6" min="6" style="252" width="9.17567567567568"/>
    <col collapsed="false" hidden="false" max="7" min="7" style="252" width="5.00675675675676"/>
    <col collapsed="false" hidden="false" max="8" min="8" style="252" width="77.9189189189189"/>
    <col collapsed="false" hidden="false" max="10" min="9" style="252" width="20.0202702702703"/>
    <col collapsed="false" hidden="false" max="11" min="11" style="252" width="1.66891891891892"/>
    <col collapsed="false" hidden="false" max="257" min="12" style="252" width="9.3445945945946"/>
  </cols>
  <sheetData>
    <row r="1" customFormat="false" ht="37.5" hidden="false" customHeight="true" outlineLevel="0" collapsed="false"/>
    <row r="2" customFormat="false" ht="7.5" hidden="false" customHeight="true" outlineLevel="0" collapsed="false">
      <c r="B2" s="253"/>
      <c r="C2" s="254"/>
      <c r="D2" s="254"/>
      <c r="E2" s="254"/>
      <c r="F2" s="254"/>
      <c r="G2" s="254"/>
      <c r="H2" s="254"/>
      <c r="I2" s="254"/>
      <c r="J2" s="254"/>
      <c r="K2" s="255"/>
    </row>
    <row r="3" s="256" customFormat="true" ht="45" hidden="false" customHeight="true" outlineLevel="0" collapsed="false">
      <c r="B3" s="257"/>
      <c r="C3" s="258" t="s">
        <v>1222</v>
      </c>
      <c r="D3" s="258"/>
      <c r="E3" s="258"/>
      <c r="F3" s="258"/>
      <c r="G3" s="258"/>
      <c r="H3" s="258"/>
      <c r="I3" s="258"/>
      <c r="J3" s="258"/>
      <c r="K3" s="259"/>
    </row>
    <row r="4" customFormat="false" ht="25.5" hidden="false" customHeight="true" outlineLevel="0" collapsed="false">
      <c r="B4" s="260"/>
      <c r="C4" s="261" t="s">
        <v>1223</v>
      </c>
      <c r="D4" s="261"/>
      <c r="E4" s="261"/>
      <c r="F4" s="261"/>
      <c r="G4" s="261"/>
      <c r="H4" s="261"/>
      <c r="I4" s="261"/>
      <c r="J4" s="261"/>
      <c r="K4" s="262"/>
    </row>
    <row r="5" customFormat="false" ht="5.25" hidden="false" customHeight="true" outlineLevel="0" collapsed="false">
      <c r="B5" s="260"/>
      <c r="C5" s="263"/>
      <c r="D5" s="263"/>
      <c r="E5" s="263"/>
      <c r="F5" s="263"/>
      <c r="G5" s="263"/>
      <c r="H5" s="263"/>
      <c r="I5" s="263"/>
      <c r="J5" s="263"/>
      <c r="K5" s="262"/>
    </row>
    <row r="6" customFormat="false" ht="15" hidden="false" customHeight="true" outlineLevel="0" collapsed="false">
      <c r="B6" s="260"/>
      <c r="C6" s="264" t="s">
        <v>1224</v>
      </c>
      <c r="D6" s="264"/>
      <c r="E6" s="264"/>
      <c r="F6" s="264"/>
      <c r="G6" s="264"/>
      <c r="H6" s="264"/>
      <c r="I6" s="264"/>
      <c r="J6" s="264"/>
      <c r="K6" s="262"/>
    </row>
    <row r="7" customFormat="false" ht="15" hidden="false" customHeight="true" outlineLevel="0" collapsed="false">
      <c r="B7" s="265"/>
      <c r="C7" s="264" t="s">
        <v>1225</v>
      </c>
      <c r="D7" s="264"/>
      <c r="E7" s="264"/>
      <c r="F7" s="264"/>
      <c r="G7" s="264"/>
      <c r="H7" s="264"/>
      <c r="I7" s="264"/>
      <c r="J7" s="264"/>
      <c r="K7" s="262"/>
    </row>
    <row r="8" customFormat="false" ht="12.75" hidden="false" customHeight="true" outlineLevel="0" collapsed="false">
      <c r="B8" s="265"/>
      <c r="C8" s="264"/>
      <c r="D8" s="264"/>
      <c r="E8" s="264"/>
      <c r="F8" s="264"/>
      <c r="G8" s="264"/>
      <c r="H8" s="264"/>
      <c r="I8" s="264"/>
      <c r="J8" s="264"/>
      <c r="K8" s="262"/>
    </row>
    <row r="9" customFormat="false" ht="15" hidden="false" customHeight="true" outlineLevel="0" collapsed="false">
      <c r="B9" s="265"/>
      <c r="C9" s="266" t="s">
        <v>1226</v>
      </c>
      <c r="D9" s="266"/>
      <c r="E9" s="266"/>
      <c r="F9" s="266"/>
      <c r="G9" s="266"/>
      <c r="H9" s="266"/>
      <c r="I9" s="266"/>
      <c r="J9" s="266"/>
      <c r="K9" s="262"/>
    </row>
    <row r="10" customFormat="false" ht="15" hidden="false" customHeight="true" outlineLevel="0" collapsed="false">
      <c r="B10" s="265"/>
      <c r="C10" s="264"/>
      <c r="D10" s="264" t="s">
        <v>1227</v>
      </c>
      <c r="E10" s="264"/>
      <c r="F10" s="264"/>
      <c r="G10" s="264"/>
      <c r="H10" s="264"/>
      <c r="I10" s="264"/>
      <c r="J10" s="264"/>
      <c r="K10" s="262"/>
    </row>
    <row r="11" customFormat="false" ht="15" hidden="false" customHeight="true" outlineLevel="0" collapsed="false">
      <c r="B11" s="265"/>
      <c r="C11" s="267"/>
      <c r="D11" s="264" t="s">
        <v>1228</v>
      </c>
      <c r="E11" s="264"/>
      <c r="F11" s="264"/>
      <c r="G11" s="264"/>
      <c r="H11" s="264"/>
      <c r="I11" s="264"/>
      <c r="J11" s="264"/>
      <c r="K11" s="262"/>
    </row>
    <row r="12" customFormat="false" ht="12.75" hidden="false" customHeight="true" outlineLevel="0" collapsed="false">
      <c r="B12" s="265"/>
      <c r="C12" s="267"/>
      <c r="D12" s="267"/>
      <c r="E12" s="267"/>
      <c r="F12" s="267"/>
      <c r="G12" s="267"/>
      <c r="H12" s="267"/>
      <c r="I12" s="267"/>
      <c r="J12" s="267"/>
      <c r="K12" s="262"/>
    </row>
    <row r="13" customFormat="false" ht="15" hidden="false" customHeight="true" outlineLevel="0" collapsed="false">
      <c r="B13" s="265"/>
      <c r="C13" s="267"/>
      <c r="D13" s="264" t="s">
        <v>1229</v>
      </c>
      <c r="E13" s="264"/>
      <c r="F13" s="264"/>
      <c r="G13" s="264"/>
      <c r="H13" s="264"/>
      <c r="I13" s="264"/>
      <c r="J13" s="264"/>
      <c r="K13" s="262"/>
    </row>
    <row r="14" customFormat="false" ht="15" hidden="false" customHeight="true" outlineLevel="0" collapsed="false">
      <c r="B14" s="265"/>
      <c r="C14" s="267"/>
      <c r="D14" s="264" t="s">
        <v>1230</v>
      </c>
      <c r="E14" s="264"/>
      <c r="F14" s="264"/>
      <c r="G14" s="264"/>
      <c r="H14" s="264"/>
      <c r="I14" s="264"/>
      <c r="J14" s="264"/>
      <c r="K14" s="262"/>
    </row>
    <row r="15" customFormat="false" ht="15" hidden="false" customHeight="true" outlineLevel="0" collapsed="false">
      <c r="B15" s="265"/>
      <c r="C15" s="267"/>
      <c r="D15" s="264" t="s">
        <v>1231</v>
      </c>
      <c r="E15" s="264"/>
      <c r="F15" s="264"/>
      <c r="G15" s="264"/>
      <c r="H15" s="264"/>
      <c r="I15" s="264"/>
      <c r="J15" s="264"/>
      <c r="K15" s="262"/>
    </row>
    <row r="16" customFormat="false" ht="15" hidden="false" customHeight="true" outlineLevel="0" collapsed="false">
      <c r="B16" s="265"/>
      <c r="C16" s="267"/>
      <c r="D16" s="267"/>
      <c r="E16" s="268" t="s">
        <v>83</v>
      </c>
      <c r="F16" s="264" t="s">
        <v>1232</v>
      </c>
      <c r="G16" s="264"/>
      <c r="H16" s="264"/>
      <c r="I16" s="264"/>
      <c r="J16" s="264"/>
      <c r="K16" s="262"/>
    </row>
    <row r="17" customFormat="false" ht="15" hidden="false" customHeight="true" outlineLevel="0" collapsed="false">
      <c r="B17" s="265"/>
      <c r="C17" s="267"/>
      <c r="D17" s="267"/>
      <c r="E17" s="268" t="s">
        <v>1233</v>
      </c>
      <c r="F17" s="264" t="s">
        <v>1234</v>
      </c>
      <c r="G17" s="264"/>
      <c r="H17" s="264"/>
      <c r="I17" s="264"/>
      <c r="J17" s="264"/>
      <c r="K17" s="262"/>
    </row>
    <row r="18" customFormat="false" ht="15" hidden="false" customHeight="true" outlineLevel="0" collapsed="false">
      <c r="B18" s="265"/>
      <c r="C18" s="267"/>
      <c r="D18" s="267"/>
      <c r="E18" s="268" t="s">
        <v>1235</v>
      </c>
      <c r="F18" s="264" t="s">
        <v>1236</v>
      </c>
      <c r="G18" s="264"/>
      <c r="H18" s="264"/>
      <c r="I18" s="264"/>
      <c r="J18" s="264"/>
      <c r="K18" s="262"/>
    </row>
    <row r="19" customFormat="false" ht="15" hidden="false" customHeight="true" outlineLevel="0" collapsed="false">
      <c r="B19" s="265"/>
      <c r="C19" s="267"/>
      <c r="D19" s="267"/>
      <c r="E19" s="268" t="s">
        <v>88</v>
      </c>
      <c r="F19" s="264" t="s">
        <v>1237</v>
      </c>
      <c r="G19" s="264"/>
      <c r="H19" s="264"/>
      <c r="I19" s="264"/>
      <c r="J19" s="264"/>
      <c r="K19" s="262"/>
    </row>
    <row r="20" customFormat="false" ht="15" hidden="false" customHeight="true" outlineLevel="0" collapsed="false">
      <c r="B20" s="265"/>
      <c r="C20" s="267"/>
      <c r="D20" s="267"/>
      <c r="E20" s="268" t="s">
        <v>1238</v>
      </c>
      <c r="F20" s="264" t="s">
        <v>1239</v>
      </c>
      <c r="G20" s="264"/>
      <c r="H20" s="264"/>
      <c r="I20" s="264"/>
      <c r="J20" s="264"/>
      <c r="K20" s="262"/>
    </row>
    <row r="21" customFormat="false" ht="15" hidden="false" customHeight="true" outlineLevel="0" collapsed="false">
      <c r="B21" s="265"/>
      <c r="C21" s="267"/>
      <c r="D21" s="267"/>
      <c r="E21" s="268" t="s">
        <v>1240</v>
      </c>
      <c r="F21" s="264" t="s">
        <v>1241</v>
      </c>
      <c r="G21" s="264"/>
      <c r="H21" s="264"/>
      <c r="I21" s="264"/>
      <c r="J21" s="264"/>
      <c r="K21" s="262"/>
    </row>
    <row r="22" customFormat="false" ht="12.75" hidden="false" customHeight="true" outlineLevel="0" collapsed="false">
      <c r="B22" s="265"/>
      <c r="C22" s="267"/>
      <c r="D22" s="267"/>
      <c r="E22" s="267"/>
      <c r="F22" s="267"/>
      <c r="G22" s="267"/>
      <c r="H22" s="267"/>
      <c r="I22" s="267"/>
      <c r="J22" s="267"/>
      <c r="K22" s="262"/>
    </row>
    <row r="23" customFormat="false" ht="15" hidden="false" customHeight="true" outlineLevel="0" collapsed="false">
      <c r="B23" s="265"/>
      <c r="C23" s="266" t="s">
        <v>1242</v>
      </c>
      <c r="D23" s="266"/>
      <c r="E23" s="266"/>
      <c r="F23" s="266"/>
      <c r="G23" s="266"/>
      <c r="H23" s="266"/>
      <c r="I23" s="266"/>
      <c r="J23" s="266"/>
      <c r="K23" s="262"/>
    </row>
    <row r="24" customFormat="false" ht="15" hidden="false" customHeight="true" outlineLevel="0" collapsed="false">
      <c r="B24" s="265"/>
      <c r="C24" s="264" t="s">
        <v>1243</v>
      </c>
      <c r="D24" s="264"/>
      <c r="E24" s="264"/>
      <c r="F24" s="264"/>
      <c r="G24" s="264"/>
      <c r="H24" s="264"/>
      <c r="I24" s="264"/>
      <c r="J24" s="264"/>
      <c r="K24" s="262"/>
    </row>
    <row r="25" customFormat="false" ht="15" hidden="false" customHeight="true" outlineLevel="0" collapsed="false">
      <c r="B25" s="265"/>
      <c r="C25" s="264"/>
      <c r="D25" s="269" t="s">
        <v>1244</v>
      </c>
      <c r="E25" s="269"/>
      <c r="F25" s="269"/>
      <c r="G25" s="269"/>
      <c r="H25" s="269"/>
      <c r="I25" s="269"/>
      <c r="J25" s="269"/>
      <c r="K25" s="262"/>
    </row>
    <row r="26" customFormat="false" ht="15" hidden="false" customHeight="true" outlineLevel="0" collapsed="false">
      <c r="B26" s="265"/>
      <c r="C26" s="267"/>
      <c r="D26" s="264" t="s">
        <v>1245</v>
      </c>
      <c r="E26" s="264"/>
      <c r="F26" s="264"/>
      <c r="G26" s="264"/>
      <c r="H26" s="264"/>
      <c r="I26" s="264"/>
      <c r="J26" s="264"/>
      <c r="K26" s="262"/>
    </row>
    <row r="27" customFormat="false" ht="12.75" hidden="false" customHeight="true" outlineLevel="0" collapsed="false">
      <c r="B27" s="265"/>
      <c r="C27" s="267"/>
      <c r="D27" s="267"/>
      <c r="E27" s="267"/>
      <c r="F27" s="267"/>
      <c r="G27" s="267"/>
      <c r="H27" s="267"/>
      <c r="I27" s="267"/>
      <c r="J27" s="267"/>
      <c r="K27" s="262"/>
    </row>
    <row r="28" customFormat="false" ht="15" hidden="false" customHeight="true" outlineLevel="0" collapsed="false">
      <c r="B28" s="265"/>
      <c r="C28" s="267"/>
      <c r="D28" s="269" t="s">
        <v>1246</v>
      </c>
      <c r="E28" s="269"/>
      <c r="F28" s="269"/>
      <c r="G28" s="269"/>
      <c r="H28" s="269"/>
      <c r="I28" s="269"/>
      <c r="J28" s="269"/>
      <c r="K28" s="262"/>
    </row>
    <row r="29" customFormat="false" ht="15" hidden="false" customHeight="true" outlineLevel="0" collapsed="false">
      <c r="B29" s="265"/>
      <c r="C29" s="267"/>
      <c r="D29" s="264" t="s">
        <v>1247</v>
      </c>
      <c r="E29" s="264"/>
      <c r="F29" s="264"/>
      <c r="G29" s="264"/>
      <c r="H29" s="264"/>
      <c r="I29" s="264"/>
      <c r="J29" s="264"/>
      <c r="K29" s="262"/>
    </row>
    <row r="30" customFormat="false" ht="12.75" hidden="false" customHeight="true" outlineLevel="0" collapsed="false">
      <c r="B30" s="265"/>
      <c r="C30" s="267"/>
      <c r="D30" s="267"/>
      <c r="E30" s="267"/>
      <c r="F30" s="267"/>
      <c r="G30" s="267"/>
      <c r="H30" s="267"/>
      <c r="I30" s="267"/>
      <c r="J30" s="267"/>
      <c r="K30" s="262"/>
    </row>
    <row r="31" customFormat="false" ht="15" hidden="false" customHeight="true" outlineLevel="0" collapsed="false">
      <c r="B31" s="265"/>
      <c r="C31" s="267"/>
      <c r="D31" s="269" t="s">
        <v>1248</v>
      </c>
      <c r="E31" s="269"/>
      <c r="F31" s="269"/>
      <c r="G31" s="269"/>
      <c r="H31" s="269"/>
      <c r="I31" s="269"/>
      <c r="J31" s="269"/>
      <c r="K31" s="262"/>
    </row>
    <row r="32" customFormat="false" ht="15" hidden="false" customHeight="true" outlineLevel="0" collapsed="false">
      <c r="B32" s="265"/>
      <c r="C32" s="267"/>
      <c r="D32" s="264" t="s">
        <v>1249</v>
      </c>
      <c r="E32" s="264"/>
      <c r="F32" s="264"/>
      <c r="G32" s="264"/>
      <c r="H32" s="264"/>
      <c r="I32" s="264"/>
      <c r="J32" s="264"/>
      <c r="K32" s="262"/>
    </row>
    <row r="33" customFormat="false" ht="15" hidden="false" customHeight="true" outlineLevel="0" collapsed="false">
      <c r="B33" s="265"/>
      <c r="C33" s="267"/>
      <c r="D33" s="264" t="s">
        <v>1250</v>
      </c>
      <c r="E33" s="264"/>
      <c r="F33" s="264"/>
      <c r="G33" s="264"/>
      <c r="H33" s="264"/>
      <c r="I33" s="264"/>
      <c r="J33" s="264"/>
      <c r="K33" s="262"/>
    </row>
    <row r="34" customFormat="false" ht="15" hidden="false" customHeight="true" outlineLevel="0" collapsed="false">
      <c r="B34" s="265"/>
      <c r="C34" s="267"/>
      <c r="D34" s="264"/>
      <c r="E34" s="270" t="s">
        <v>113</v>
      </c>
      <c r="F34" s="264"/>
      <c r="G34" s="264" t="s">
        <v>1251</v>
      </c>
      <c r="H34" s="264"/>
      <c r="I34" s="264"/>
      <c r="J34" s="264"/>
      <c r="K34" s="262"/>
    </row>
    <row r="35" customFormat="false" ht="30.75" hidden="false" customHeight="true" outlineLevel="0" collapsed="false">
      <c r="B35" s="265"/>
      <c r="C35" s="267"/>
      <c r="D35" s="264"/>
      <c r="E35" s="270" t="s">
        <v>1252</v>
      </c>
      <c r="F35" s="264"/>
      <c r="G35" s="264" t="s">
        <v>1253</v>
      </c>
      <c r="H35" s="264"/>
      <c r="I35" s="264"/>
      <c r="J35" s="264"/>
      <c r="K35" s="262"/>
    </row>
    <row r="36" customFormat="false" ht="15" hidden="false" customHeight="true" outlineLevel="0" collapsed="false">
      <c r="B36" s="265"/>
      <c r="C36" s="267"/>
      <c r="D36" s="264"/>
      <c r="E36" s="270" t="s">
        <v>57</v>
      </c>
      <c r="F36" s="264"/>
      <c r="G36" s="264" t="s">
        <v>1254</v>
      </c>
      <c r="H36" s="264"/>
      <c r="I36" s="264"/>
      <c r="J36" s="264"/>
      <c r="K36" s="262"/>
    </row>
    <row r="37" customFormat="false" ht="15" hidden="false" customHeight="true" outlineLevel="0" collapsed="false">
      <c r="B37" s="265"/>
      <c r="C37" s="267"/>
      <c r="D37" s="264"/>
      <c r="E37" s="270" t="s">
        <v>114</v>
      </c>
      <c r="F37" s="264"/>
      <c r="G37" s="264" t="s">
        <v>1255</v>
      </c>
      <c r="H37" s="264"/>
      <c r="I37" s="264"/>
      <c r="J37" s="264"/>
      <c r="K37" s="262"/>
    </row>
    <row r="38" customFormat="false" ht="15" hidden="false" customHeight="true" outlineLevel="0" collapsed="false">
      <c r="B38" s="265"/>
      <c r="C38" s="267"/>
      <c r="D38" s="264"/>
      <c r="E38" s="270" t="s">
        <v>115</v>
      </c>
      <c r="F38" s="264"/>
      <c r="G38" s="264" t="s">
        <v>1256</v>
      </c>
      <c r="H38" s="264"/>
      <c r="I38" s="264"/>
      <c r="J38" s="264"/>
      <c r="K38" s="262"/>
    </row>
    <row r="39" customFormat="false" ht="15" hidden="false" customHeight="true" outlineLevel="0" collapsed="false">
      <c r="B39" s="265"/>
      <c r="C39" s="267"/>
      <c r="D39" s="264"/>
      <c r="E39" s="270" t="s">
        <v>116</v>
      </c>
      <c r="F39" s="264"/>
      <c r="G39" s="264" t="s">
        <v>1257</v>
      </c>
      <c r="H39" s="264"/>
      <c r="I39" s="264"/>
      <c r="J39" s="264"/>
      <c r="K39" s="262"/>
    </row>
    <row r="40" customFormat="false" ht="15" hidden="false" customHeight="true" outlineLevel="0" collapsed="false">
      <c r="B40" s="265"/>
      <c r="C40" s="267"/>
      <c r="D40" s="264"/>
      <c r="E40" s="270" t="s">
        <v>1258</v>
      </c>
      <c r="F40" s="264"/>
      <c r="G40" s="264" t="s">
        <v>1259</v>
      </c>
      <c r="H40" s="264"/>
      <c r="I40" s="264"/>
      <c r="J40" s="264"/>
      <c r="K40" s="262"/>
    </row>
    <row r="41" customFormat="false" ht="15" hidden="false" customHeight="true" outlineLevel="0" collapsed="false">
      <c r="B41" s="265"/>
      <c r="C41" s="267"/>
      <c r="D41" s="264"/>
      <c r="E41" s="270"/>
      <c r="F41" s="264"/>
      <c r="G41" s="264" t="s">
        <v>1260</v>
      </c>
      <c r="H41" s="264"/>
      <c r="I41" s="264"/>
      <c r="J41" s="264"/>
      <c r="K41" s="262"/>
    </row>
    <row r="42" customFormat="false" ht="15" hidden="false" customHeight="true" outlineLevel="0" collapsed="false">
      <c r="B42" s="265"/>
      <c r="C42" s="267"/>
      <c r="D42" s="264"/>
      <c r="E42" s="270" t="s">
        <v>1261</v>
      </c>
      <c r="F42" s="264"/>
      <c r="G42" s="264" t="s">
        <v>1262</v>
      </c>
      <c r="H42" s="264"/>
      <c r="I42" s="264"/>
      <c r="J42" s="264"/>
      <c r="K42" s="262"/>
    </row>
    <row r="43" customFormat="false" ht="15" hidden="false" customHeight="true" outlineLevel="0" collapsed="false">
      <c r="B43" s="265"/>
      <c r="C43" s="267"/>
      <c r="D43" s="264"/>
      <c r="E43" s="270" t="s">
        <v>118</v>
      </c>
      <c r="F43" s="264"/>
      <c r="G43" s="264" t="s">
        <v>1263</v>
      </c>
      <c r="H43" s="264"/>
      <c r="I43" s="264"/>
      <c r="J43" s="264"/>
      <c r="K43" s="262"/>
    </row>
    <row r="44" customFormat="false" ht="12.75" hidden="false" customHeight="true" outlineLevel="0" collapsed="false">
      <c r="B44" s="265"/>
      <c r="C44" s="267"/>
      <c r="D44" s="264"/>
      <c r="E44" s="264"/>
      <c r="F44" s="264"/>
      <c r="G44" s="264"/>
      <c r="H44" s="264"/>
      <c r="I44" s="264"/>
      <c r="J44" s="264"/>
      <c r="K44" s="262"/>
    </row>
    <row r="45" customFormat="false" ht="15" hidden="false" customHeight="true" outlineLevel="0" collapsed="false">
      <c r="B45" s="265"/>
      <c r="C45" s="267"/>
      <c r="D45" s="264" t="s">
        <v>1264</v>
      </c>
      <c r="E45" s="264"/>
      <c r="F45" s="264"/>
      <c r="G45" s="264"/>
      <c r="H45" s="264"/>
      <c r="I45" s="264"/>
      <c r="J45" s="264"/>
      <c r="K45" s="262"/>
    </row>
    <row r="46" customFormat="false" ht="15" hidden="false" customHeight="true" outlineLevel="0" collapsed="false">
      <c r="B46" s="265"/>
      <c r="C46" s="267"/>
      <c r="D46" s="267"/>
      <c r="E46" s="264" t="s">
        <v>1265</v>
      </c>
      <c r="F46" s="264"/>
      <c r="G46" s="264"/>
      <c r="H46" s="264"/>
      <c r="I46" s="264"/>
      <c r="J46" s="264"/>
      <c r="K46" s="262"/>
    </row>
    <row r="47" customFormat="false" ht="15" hidden="false" customHeight="true" outlineLevel="0" collapsed="false">
      <c r="B47" s="265"/>
      <c r="C47" s="267"/>
      <c r="D47" s="267"/>
      <c r="E47" s="264" t="s">
        <v>1266</v>
      </c>
      <c r="F47" s="264"/>
      <c r="G47" s="264"/>
      <c r="H47" s="264"/>
      <c r="I47" s="264"/>
      <c r="J47" s="264"/>
      <c r="K47" s="262"/>
    </row>
    <row r="48" customFormat="false" ht="15" hidden="false" customHeight="true" outlineLevel="0" collapsed="false">
      <c r="B48" s="265"/>
      <c r="C48" s="267"/>
      <c r="D48" s="267"/>
      <c r="E48" s="264" t="s">
        <v>1267</v>
      </c>
      <c r="F48" s="264"/>
      <c r="G48" s="264"/>
      <c r="H48" s="264"/>
      <c r="I48" s="264"/>
      <c r="J48" s="264"/>
      <c r="K48" s="262"/>
    </row>
    <row r="49" customFormat="false" ht="15" hidden="false" customHeight="true" outlineLevel="0" collapsed="false">
      <c r="B49" s="265"/>
      <c r="C49" s="267"/>
      <c r="D49" s="264" t="s">
        <v>1268</v>
      </c>
      <c r="E49" s="264"/>
      <c r="F49" s="264"/>
      <c r="G49" s="264"/>
      <c r="H49" s="264"/>
      <c r="I49" s="264"/>
      <c r="J49" s="264"/>
      <c r="K49" s="262"/>
    </row>
    <row r="50" customFormat="false" ht="25.5" hidden="false" customHeight="true" outlineLevel="0" collapsed="false">
      <c r="B50" s="260"/>
      <c r="C50" s="261" t="s">
        <v>1269</v>
      </c>
      <c r="D50" s="261"/>
      <c r="E50" s="261"/>
      <c r="F50" s="261"/>
      <c r="G50" s="261"/>
      <c r="H50" s="261"/>
      <c r="I50" s="261"/>
      <c r="J50" s="261"/>
      <c r="K50" s="262"/>
    </row>
    <row r="51" customFormat="false" ht="5.25" hidden="false" customHeight="true" outlineLevel="0" collapsed="false">
      <c r="B51" s="260"/>
      <c r="C51" s="263"/>
      <c r="D51" s="263"/>
      <c r="E51" s="263"/>
      <c r="F51" s="263"/>
      <c r="G51" s="263"/>
      <c r="H51" s="263"/>
      <c r="I51" s="263"/>
      <c r="J51" s="263"/>
      <c r="K51" s="262"/>
    </row>
    <row r="52" customFormat="false" ht="15" hidden="false" customHeight="true" outlineLevel="0" collapsed="false">
      <c r="B52" s="260"/>
      <c r="C52" s="264" t="s">
        <v>1270</v>
      </c>
      <c r="D52" s="264"/>
      <c r="E52" s="264"/>
      <c r="F52" s="264"/>
      <c r="G52" s="264"/>
      <c r="H52" s="264"/>
      <c r="I52" s="264"/>
      <c r="J52" s="264"/>
      <c r="K52" s="262"/>
    </row>
    <row r="53" customFormat="false" ht="15" hidden="false" customHeight="true" outlineLevel="0" collapsed="false">
      <c r="B53" s="260"/>
      <c r="C53" s="264" t="s">
        <v>1271</v>
      </c>
      <c r="D53" s="264"/>
      <c r="E53" s="264"/>
      <c r="F53" s="264"/>
      <c r="G53" s="264"/>
      <c r="H53" s="264"/>
      <c r="I53" s="264"/>
      <c r="J53" s="264"/>
      <c r="K53" s="262"/>
    </row>
    <row r="54" customFormat="false" ht="12.75" hidden="false" customHeight="true" outlineLevel="0" collapsed="false">
      <c r="B54" s="260"/>
      <c r="C54" s="264"/>
      <c r="D54" s="264"/>
      <c r="E54" s="264"/>
      <c r="F54" s="264"/>
      <c r="G54" s="264"/>
      <c r="H54" s="264"/>
      <c r="I54" s="264"/>
      <c r="J54" s="264"/>
      <c r="K54" s="262"/>
    </row>
    <row r="55" customFormat="false" ht="15" hidden="false" customHeight="true" outlineLevel="0" collapsed="false">
      <c r="B55" s="260"/>
      <c r="C55" s="264" t="s">
        <v>1272</v>
      </c>
      <c r="D55" s="264"/>
      <c r="E55" s="264"/>
      <c r="F55" s="264"/>
      <c r="G55" s="264"/>
      <c r="H55" s="264"/>
      <c r="I55" s="264"/>
      <c r="J55" s="264"/>
      <c r="K55" s="262"/>
    </row>
    <row r="56" customFormat="false" ht="15" hidden="false" customHeight="true" outlineLevel="0" collapsed="false">
      <c r="B56" s="260"/>
      <c r="C56" s="267"/>
      <c r="D56" s="264" t="s">
        <v>1273</v>
      </c>
      <c r="E56" s="264"/>
      <c r="F56" s="264"/>
      <c r="G56" s="264"/>
      <c r="H56" s="264"/>
      <c r="I56" s="264"/>
      <c r="J56" s="264"/>
      <c r="K56" s="262"/>
    </row>
    <row r="57" customFormat="false" ht="15" hidden="false" customHeight="true" outlineLevel="0" collapsed="false">
      <c r="B57" s="260"/>
      <c r="C57" s="267"/>
      <c r="D57" s="264" t="s">
        <v>1274</v>
      </c>
      <c r="E57" s="264"/>
      <c r="F57" s="264"/>
      <c r="G57" s="264"/>
      <c r="H57" s="264"/>
      <c r="I57" s="264"/>
      <c r="J57" s="264"/>
      <c r="K57" s="262"/>
    </row>
    <row r="58" customFormat="false" ht="15" hidden="false" customHeight="true" outlineLevel="0" collapsed="false">
      <c r="B58" s="260"/>
      <c r="C58" s="267"/>
      <c r="D58" s="264" t="s">
        <v>1275</v>
      </c>
      <c r="E58" s="264"/>
      <c r="F58" s="264"/>
      <c r="G58" s="264"/>
      <c r="H58" s="264"/>
      <c r="I58" s="264"/>
      <c r="J58" s="264"/>
      <c r="K58" s="262"/>
    </row>
    <row r="59" customFormat="false" ht="15" hidden="false" customHeight="true" outlineLevel="0" collapsed="false">
      <c r="B59" s="260"/>
      <c r="C59" s="267"/>
      <c r="D59" s="264" t="s">
        <v>1276</v>
      </c>
      <c r="E59" s="264"/>
      <c r="F59" s="264"/>
      <c r="G59" s="264"/>
      <c r="H59" s="264"/>
      <c r="I59" s="264"/>
      <c r="J59" s="264"/>
      <c r="K59" s="262"/>
    </row>
    <row r="60" customFormat="false" ht="15" hidden="false" customHeight="true" outlineLevel="0" collapsed="false">
      <c r="B60" s="260"/>
      <c r="C60" s="267"/>
      <c r="D60" s="271" t="s">
        <v>1277</v>
      </c>
      <c r="E60" s="271"/>
      <c r="F60" s="271"/>
      <c r="G60" s="271"/>
      <c r="H60" s="271"/>
      <c r="I60" s="271"/>
      <c r="J60" s="271"/>
      <c r="K60" s="262"/>
    </row>
    <row r="61" customFormat="false" ht="15" hidden="false" customHeight="true" outlineLevel="0" collapsed="false">
      <c r="B61" s="260"/>
      <c r="C61" s="267"/>
      <c r="D61" s="264" t="s">
        <v>1278</v>
      </c>
      <c r="E61" s="264"/>
      <c r="F61" s="264"/>
      <c r="G61" s="264"/>
      <c r="H61" s="264"/>
      <c r="I61" s="264"/>
      <c r="J61" s="264"/>
      <c r="K61" s="262"/>
    </row>
    <row r="62" customFormat="false" ht="12.75" hidden="false" customHeight="true" outlineLevel="0" collapsed="false">
      <c r="B62" s="260"/>
      <c r="C62" s="267"/>
      <c r="D62" s="267"/>
      <c r="E62" s="272"/>
      <c r="F62" s="267"/>
      <c r="G62" s="267"/>
      <c r="H62" s="267"/>
      <c r="I62" s="267"/>
      <c r="J62" s="267"/>
      <c r="K62" s="262"/>
    </row>
    <row r="63" customFormat="false" ht="15" hidden="false" customHeight="true" outlineLevel="0" collapsed="false">
      <c r="B63" s="260"/>
      <c r="C63" s="267"/>
      <c r="D63" s="264" t="s">
        <v>1279</v>
      </c>
      <c r="E63" s="264"/>
      <c r="F63" s="264"/>
      <c r="G63" s="264"/>
      <c r="H63" s="264"/>
      <c r="I63" s="264"/>
      <c r="J63" s="264"/>
      <c r="K63" s="262"/>
    </row>
    <row r="64" customFormat="false" ht="15" hidden="false" customHeight="true" outlineLevel="0" collapsed="false">
      <c r="B64" s="260"/>
      <c r="C64" s="267"/>
      <c r="D64" s="271" t="s">
        <v>1280</v>
      </c>
      <c r="E64" s="271"/>
      <c r="F64" s="271"/>
      <c r="G64" s="271"/>
      <c r="H64" s="271"/>
      <c r="I64" s="271"/>
      <c r="J64" s="271"/>
      <c r="K64" s="262"/>
    </row>
    <row r="65" customFormat="false" ht="15" hidden="false" customHeight="true" outlineLevel="0" collapsed="false">
      <c r="B65" s="260"/>
      <c r="C65" s="267"/>
      <c r="D65" s="264" t="s">
        <v>1281</v>
      </c>
      <c r="E65" s="264"/>
      <c r="F65" s="264"/>
      <c r="G65" s="264"/>
      <c r="H65" s="264"/>
      <c r="I65" s="264"/>
      <c r="J65" s="264"/>
      <c r="K65" s="262"/>
    </row>
    <row r="66" customFormat="false" ht="15" hidden="false" customHeight="true" outlineLevel="0" collapsed="false">
      <c r="B66" s="260"/>
      <c r="C66" s="267"/>
      <c r="D66" s="264" t="s">
        <v>1282</v>
      </c>
      <c r="E66" s="264"/>
      <c r="F66" s="264"/>
      <c r="G66" s="264"/>
      <c r="H66" s="264"/>
      <c r="I66" s="264"/>
      <c r="J66" s="264"/>
      <c r="K66" s="262"/>
    </row>
    <row r="67" customFormat="false" ht="15" hidden="false" customHeight="true" outlineLevel="0" collapsed="false">
      <c r="B67" s="260"/>
      <c r="C67" s="267"/>
      <c r="D67" s="264" t="s">
        <v>1283</v>
      </c>
      <c r="E67" s="264"/>
      <c r="F67" s="264"/>
      <c r="G67" s="264"/>
      <c r="H67" s="264"/>
      <c r="I67" s="264"/>
      <c r="J67" s="264"/>
      <c r="K67" s="262"/>
    </row>
    <row r="68" customFormat="false" ht="15" hidden="false" customHeight="true" outlineLevel="0" collapsed="false">
      <c r="B68" s="260"/>
      <c r="C68" s="267"/>
      <c r="D68" s="264" t="s">
        <v>1284</v>
      </c>
      <c r="E68" s="264"/>
      <c r="F68" s="264"/>
      <c r="G68" s="264"/>
      <c r="H68" s="264"/>
      <c r="I68" s="264"/>
      <c r="J68" s="264"/>
      <c r="K68" s="262"/>
    </row>
    <row r="69" customFormat="false" ht="12.75" hidden="false" customHeight="true" outlineLevel="0" collapsed="false">
      <c r="B69" s="273"/>
      <c r="C69" s="274"/>
      <c r="D69" s="274"/>
      <c r="E69" s="274"/>
      <c r="F69" s="274"/>
      <c r="G69" s="274"/>
      <c r="H69" s="274"/>
      <c r="I69" s="274"/>
      <c r="J69" s="274"/>
      <c r="K69" s="275"/>
    </row>
    <row r="70" customFormat="false" ht="18.75" hidden="false" customHeight="true" outlineLevel="0" collapsed="false">
      <c r="B70" s="276"/>
      <c r="C70" s="276"/>
      <c r="D70" s="276"/>
      <c r="E70" s="276"/>
      <c r="F70" s="276"/>
      <c r="G70" s="276"/>
      <c r="H70" s="276"/>
      <c r="I70" s="276"/>
      <c r="J70" s="276"/>
      <c r="K70" s="277"/>
    </row>
    <row r="71" customFormat="false" ht="18.75" hidden="false" customHeight="true" outlineLevel="0" collapsed="false">
      <c r="B71" s="277"/>
      <c r="C71" s="277"/>
      <c r="D71" s="277"/>
      <c r="E71" s="277"/>
      <c r="F71" s="277"/>
      <c r="G71" s="277"/>
      <c r="H71" s="277"/>
      <c r="I71" s="277"/>
      <c r="J71" s="277"/>
      <c r="K71" s="277"/>
    </row>
    <row r="72" customFormat="false" ht="7.5" hidden="false" customHeight="true" outlineLevel="0" collapsed="false">
      <c r="B72" s="278"/>
      <c r="C72" s="279"/>
      <c r="D72" s="279"/>
      <c r="E72" s="279"/>
      <c r="F72" s="279"/>
      <c r="G72" s="279"/>
      <c r="H72" s="279"/>
      <c r="I72" s="279"/>
      <c r="J72" s="279"/>
      <c r="K72" s="280"/>
    </row>
    <row r="73" customFormat="false" ht="45" hidden="false" customHeight="true" outlineLevel="0" collapsed="false">
      <c r="B73" s="281"/>
      <c r="C73" s="282" t="s">
        <v>94</v>
      </c>
      <c r="D73" s="282"/>
      <c r="E73" s="282"/>
      <c r="F73" s="282"/>
      <c r="G73" s="282"/>
      <c r="H73" s="282"/>
      <c r="I73" s="282"/>
      <c r="J73" s="282"/>
      <c r="K73" s="283"/>
    </row>
    <row r="74" customFormat="false" ht="17.25" hidden="false" customHeight="true" outlineLevel="0" collapsed="false">
      <c r="B74" s="281"/>
      <c r="C74" s="284" t="s">
        <v>1285</v>
      </c>
      <c r="D74" s="284"/>
      <c r="E74" s="284"/>
      <c r="F74" s="284" t="s">
        <v>1286</v>
      </c>
      <c r="G74" s="285"/>
      <c r="H74" s="284" t="s">
        <v>114</v>
      </c>
      <c r="I74" s="284" t="s">
        <v>61</v>
      </c>
      <c r="J74" s="284" t="s">
        <v>1287</v>
      </c>
      <c r="K74" s="283"/>
    </row>
    <row r="75" customFormat="false" ht="17.25" hidden="false" customHeight="true" outlineLevel="0" collapsed="false">
      <c r="B75" s="281"/>
      <c r="C75" s="286" t="s">
        <v>1288</v>
      </c>
      <c r="D75" s="286"/>
      <c r="E75" s="286"/>
      <c r="F75" s="287" t="s">
        <v>1289</v>
      </c>
      <c r="G75" s="288"/>
      <c r="H75" s="286"/>
      <c r="I75" s="286"/>
      <c r="J75" s="286" t="s">
        <v>1290</v>
      </c>
      <c r="K75" s="283"/>
    </row>
    <row r="76" customFormat="false" ht="5.25" hidden="false" customHeight="true" outlineLevel="0" collapsed="false">
      <c r="B76" s="281"/>
      <c r="C76" s="289"/>
      <c r="D76" s="289"/>
      <c r="E76" s="289"/>
      <c r="F76" s="289"/>
      <c r="G76" s="290"/>
      <c r="H76" s="289"/>
      <c r="I76" s="289"/>
      <c r="J76" s="289"/>
      <c r="K76" s="283"/>
    </row>
    <row r="77" customFormat="false" ht="15" hidden="false" customHeight="true" outlineLevel="0" collapsed="false">
      <c r="B77" s="281"/>
      <c r="C77" s="270" t="s">
        <v>57</v>
      </c>
      <c r="D77" s="289"/>
      <c r="E77" s="289"/>
      <c r="F77" s="291" t="s">
        <v>1291</v>
      </c>
      <c r="G77" s="290"/>
      <c r="H77" s="270" t="s">
        <v>1292</v>
      </c>
      <c r="I77" s="270" t="s">
        <v>1293</v>
      </c>
      <c r="J77" s="270" t="n">
        <v>20</v>
      </c>
      <c r="K77" s="283"/>
    </row>
    <row r="78" customFormat="false" ht="15" hidden="false" customHeight="true" outlineLevel="0" collapsed="false">
      <c r="B78" s="281"/>
      <c r="C78" s="270" t="s">
        <v>1294</v>
      </c>
      <c r="D78" s="270"/>
      <c r="E78" s="270"/>
      <c r="F78" s="291" t="s">
        <v>1291</v>
      </c>
      <c r="G78" s="290"/>
      <c r="H78" s="270" t="s">
        <v>1295</v>
      </c>
      <c r="I78" s="270" t="s">
        <v>1293</v>
      </c>
      <c r="J78" s="270" t="n">
        <v>120</v>
      </c>
      <c r="K78" s="283"/>
    </row>
    <row r="79" customFormat="false" ht="15" hidden="false" customHeight="true" outlineLevel="0" collapsed="false">
      <c r="B79" s="292"/>
      <c r="C79" s="270" t="s">
        <v>1296</v>
      </c>
      <c r="D79" s="270"/>
      <c r="E79" s="270"/>
      <c r="F79" s="291" t="s">
        <v>1297</v>
      </c>
      <c r="G79" s="290"/>
      <c r="H79" s="270" t="s">
        <v>1298</v>
      </c>
      <c r="I79" s="270" t="s">
        <v>1293</v>
      </c>
      <c r="J79" s="270" t="n">
        <v>50</v>
      </c>
      <c r="K79" s="283"/>
    </row>
    <row r="80" customFormat="false" ht="15" hidden="false" customHeight="true" outlineLevel="0" collapsed="false">
      <c r="B80" s="292"/>
      <c r="C80" s="270" t="s">
        <v>1299</v>
      </c>
      <c r="D80" s="270"/>
      <c r="E80" s="270"/>
      <c r="F80" s="291" t="s">
        <v>1291</v>
      </c>
      <c r="G80" s="290"/>
      <c r="H80" s="270" t="s">
        <v>1300</v>
      </c>
      <c r="I80" s="270" t="s">
        <v>1301</v>
      </c>
      <c r="J80" s="270"/>
      <c r="K80" s="283"/>
    </row>
    <row r="81" customFormat="false" ht="15" hidden="false" customHeight="true" outlineLevel="0" collapsed="false">
      <c r="B81" s="292"/>
      <c r="C81" s="293" t="s">
        <v>1302</v>
      </c>
      <c r="D81" s="293"/>
      <c r="E81" s="293"/>
      <c r="F81" s="294" t="s">
        <v>1297</v>
      </c>
      <c r="G81" s="293"/>
      <c r="H81" s="293" t="s">
        <v>1303</v>
      </c>
      <c r="I81" s="293" t="s">
        <v>1293</v>
      </c>
      <c r="J81" s="293" t="n">
        <v>15</v>
      </c>
      <c r="K81" s="283"/>
    </row>
    <row r="82" customFormat="false" ht="15" hidden="false" customHeight="true" outlineLevel="0" collapsed="false">
      <c r="B82" s="292"/>
      <c r="C82" s="293" t="s">
        <v>1304</v>
      </c>
      <c r="D82" s="293"/>
      <c r="E82" s="293"/>
      <c r="F82" s="294" t="s">
        <v>1297</v>
      </c>
      <c r="G82" s="293"/>
      <c r="H82" s="293" t="s">
        <v>1305</v>
      </c>
      <c r="I82" s="293" t="s">
        <v>1293</v>
      </c>
      <c r="J82" s="293" t="n">
        <v>15</v>
      </c>
      <c r="K82" s="283"/>
    </row>
    <row r="83" customFormat="false" ht="15" hidden="false" customHeight="true" outlineLevel="0" collapsed="false">
      <c r="B83" s="292"/>
      <c r="C83" s="293" t="s">
        <v>1306</v>
      </c>
      <c r="D83" s="293"/>
      <c r="E83" s="293"/>
      <c r="F83" s="294" t="s">
        <v>1297</v>
      </c>
      <c r="G83" s="293"/>
      <c r="H83" s="293" t="s">
        <v>1307</v>
      </c>
      <c r="I83" s="293" t="s">
        <v>1293</v>
      </c>
      <c r="J83" s="293" t="n">
        <v>20</v>
      </c>
      <c r="K83" s="283"/>
    </row>
    <row r="84" customFormat="false" ht="15" hidden="false" customHeight="true" outlineLevel="0" collapsed="false">
      <c r="B84" s="292"/>
      <c r="C84" s="293" t="s">
        <v>1308</v>
      </c>
      <c r="D84" s="293"/>
      <c r="E84" s="293"/>
      <c r="F84" s="294" t="s">
        <v>1297</v>
      </c>
      <c r="G84" s="293"/>
      <c r="H84" s="293" t="s">
        <v>1309</v>
      </c>
      <c r="I84" s="293" t="s">
        <v>1293</v>
      </c>
      <c r="J84" s="293" t="n">
        <v>20</v>
      </c>
      <c r="K84" s="283"/>
    </row>
    <row r="85" customFormat="false" ht="15" hidden="false" customHeight="true" outlineLevel="0" collapsed="false">
      <c r="B85" s="292"/>
      <c r="C85" s="270" t="s">
        <v>1310</v>
      </c>
      <c r="D85" s="270"/>
      <c r="E85" s="270"/>
      <c r="F85" s="291" t="s">
        <v>1297</v>
      </c>
      <c r="G85" s="290"/>
      <c r="H85" s="270" t="s">
        <v>1311</v>
      </c>
      <c r="I85" s="270" t="s">
        <v>1293</v>
      </c>
      <c r="J85" s="270" t="n">
        <v>50</v>
      </c>
      <c r="K85" s="283"/>
    </row>
    <row r="86" customFormat="false" ht="15" hidden="false" customHeight="true" outlineLevel="0" collapsed="false">
      <c r="B86" s="292"/>
      <c r="C86" s="270" t="s">
        <v>1312</v>
      </c>
      <c r="D86" s="270"/>
      <c r="E86" s="270"/>
      <c r="F86" s="291" t="s">
        <v>1297</v>
      </c>
      <c r="G86" s="290"/>
      <c r="H86" s="270" t="s">
        <v>1313</v>
      </c>
      <c r="I86" s="270" t="s">
        <v>1293</v>
      </c>
      <c r="J86" s="270" t="n">
        <v>20</v>
      </c>
      <c r="K86" s="283"/>
    </row>
    <row r="87" customFormat="false" ht="15" hidden="false" customHeight="true" outlineLevel="0" collapsed="false">
      <c r="B87" s="292"/>
      <c r="C87" s="270" t="s">
        <v>1314</v>
      </c>
      <c r="D87" s="270"/>
      <c r="E87" s="270"/>
      <c r="F87" s="291" t="s">
        <v>1297</v>
      </c>
      <c r="G87" s="290"/>
      <c r="H87" s="270" t="s">
        <v>1315</v>
      </c>
      <c r="I87" s="270" t="s">
        <v>1293</v>
      </c>
      <c r="J87" s="270" t="n">
        <v>20</v>
      </c>
      <c r="K87" s="283"/>
    </row>
    <row r="88" customFormat="false" ht="15" hidden="false" customHeight="true" outlineLevel="0" collapsed="false">
      <c r="B88" s="292"/>
      <c r="C88" s="270" t="s">
        <v>1316</v>
      </c>
      <c r="D88" s="270"/>
      <c r="E88" s="270"/>
      <c r="F88" s="291" t="s">
        <v>1297</v>
      </c>
      <c r="G88" s="290"/>
      <c r="H88" s="270" t="s">
        <v>1317</v>
      </c>
      <c r="I88" s="270" t="s">
        <v>1293</v>
      </c>
      <c r="J88" s="270" t="n">
        <v>50</v>
      </c>
      <c r="K88" s="283"/>
    </row>
    <row r="89" customFormat="false" ht="15" hidden="false" customHeight="true" outlineLevel="0" collapsed="false">
      <c r="B89" s="292"/>
      <c r="C89" s="270" t="s">
        <v>1318</v>
      </c>
      <c r="D89" s="270"/>
      <c r="E89" s="270"/>
      <c r="F89" s="291" t="s">
        <v>1297</v>
      </c>
      <c r="G89" s="290"/>
      <c r="H89" s="270" t="s">
        <v>1318</v>
      </c>
      <c r="I89" s="270" t="s">
        <v>1293</v>
      </c>
      <c r="J89" s="270" t="n">
        <v>50</v>
      </c>
      <c r="K89" s="283"/>
    </row>
    <row r="90" customFormat="false" ht="15" hidden="false" customHeight="true" outlineLevel="0" collapsed="false">
      <c r="B90" s="292"/>
      <c r="C90" s="270" t="s">
        <v>119</v>
      </c>
      <c r="D90" s="270"/>
      <c r="E90" s="270"/>
      <c r="F90" s="291" t="s">
        <v>1297</v>
      </c>
      <c r="G90" s="290"/>
      <c r="H90" s="270" t="s">
        <v>1319</v>
      </c>
      <c r="I90" s="270" t="s">
        <v>1293</v>
      </c>
      <c r="J90" s="270" t="n">
        <v>255</v>
      </c>
      <c r="K90" s="283"/>
    </row>
    <row r="91" customFormat="false" ht="15" hidden="false" customHeight="true" outlineLevel="0" collapsed="false">
      <c r="B91" s="292"/>
      <c r="C91" s="270" t="s">
        <v>1320</v>
      </c>
      <c r="D91" s="270"/>
      <c r="E91" s="270"/>
      <c r="F91" s="291" t="s">
        <v>1291</v>
      </c>
      <c r="G91" s="290"/>
      <c r="H91" s="270" t="s">
        <v>1321</v>
      </c>
      <c r="I91" s="270" t="s">
        <v>1322</v>
      </c>
      <c r="J91" s="270"/>
      <c r="K91" s="283"/>
    </row>
    <row r="92" customFormat="false" ht="15" hidden="false" customHeight="true" outlineLevel="0" collapsed="false">
      <c r="B92" s="292"/>
      <c r="C92" s="270" t="s">
        <v>1323</v>
      </c>
      <c r="D92" s="270"/>
      <c r="E92" s="270"/>
      <c r="F92" s="291" t="s">
        <v>1291</v>
      </c>
      <c r="G92" s="290"/>
      <c r="H92" s="270" t="s">
        <v>1324</v>
      </c>
      <c r="I92" s="270" t="s">
        <v>1325</v>
      </c>
      <c r="J92" s="270"/>
      <c r="K92" s="283"/>
    </row>
    <row r="93" customFormat="false" ht="15" hidden="false" customHeight="true" outlineLevel="0" collapsed="false">
      <c r="B93" s="292"/>
      <c r="C93" s="270" t="s">
        <v>1326</v>
      </c>
      <c r="D93" s="270"/>
      <c r="E93" s="270"/>
      <c r="F93" s="291" t="s">
        <v>1291</v>
      </c>
      <c r="G93" s="290"/>
      <c r="H93" s="270" t="s">
        <v>1326</v>
      </c>
      <c r="I93" s="270" t="s">
        <v>1325</v>
      </c>
      <c r="J93" s="270"/>
      <c r="K93" s="283"/>
    </row>
    <row r="94" customFormat="false" ht="15" hidden="false" customHeight="true" outlineLevel="0" collapsed="false">
      <c r="B94" s="292"/>
      <c r="C94" s="270" t="s">
        <v>42</v>
      </c>
      <c r="D94" s="270"/>
      <c r="E94" s="270"/>
      <c r="F94" s="291" t="s">
        <v>1291</v>
      </c>
      <c r="G94" s="290"/>
      <c r="H94" s="270" t="s">
        <v>1327</v>
      </c>
      <c r="I94" s="270" t="s">
        <v>1325</v>
      </c>
      <c r="J94" s="270"/>
      <c r="K94" s="283"/>
    </row>
    <row r="95" customFormat="false" ht="15" hidden="false" customHeight="true" outlineLevel="0" collapsed="false">
      <c r="B95" s="292"/>
      <c r="C95" s="270" t="s">
        <v>52</v>
      </c>
      <c r="D95" s="270"/>
      <c r="E95" s="270"/>
      <c r="F95" s="291" t="s">
        <v>1291</v>
      </c>
      <c r="G95" s="290"/>
      <c r="H95" s="270" t="s">
        <v>1328</v>
      </c>
      <c r="I95" s="270" t="s">
        <v>1325</v>
      </c>
      <c r="J95" s="270"/>
      <c r="K95" s="283"/>
    </row>
    <row r="96" customFormat="false" ht="15" hidden="false" customHeight="true" outlineLevel="0" collapsed="false">
      <c r="B96" s="295"/>
      <c r="C96" s="296"/>
      <c r="D96" s="296"/>
      <c r="E96" s="296"/>
      <c r="F96" s="296"/>
      <c r="G96" s="296"/>
      <c r="H96" s="296"/>
      <c r="I96" s="296"/>
      <c r="J96" s="296"/>
      <c r="K96" s="297"/>
    </row>
    <row r="97" customFormat="false" ht="18.75" hidden="false" customHeight="true" outlineLevel="0" collapsed="false">
      <c r="B97" s="298"/>
      <c r="C97" s="299"/>
      <c r="D97" s="299"/>
      <c r="E97" s="299"/>
      <c r="F97" s="299"/>
      <c r="G97" s="299"/>
      <c r="H97" s="299"/>
      <c r="I97" s="299"/>
      <c r="J97" s="299"/>
      <c r="K97" s="298"/>
    </row>
    <row r="98" customFormat="false" ht="18.75" hidden="false" customHeight="true" outlineLevel="0" collapsed="false">
      <c r="B98" s="277"/>
      <c r="C98" s="277"/>
      <c r="D98" s="277"/>
      <c r="E98" s="277"/>
      <c r="F98" s="277"/>
      <c r="G98" s="277"/>
      <c r="H98" s="277"/>
      <c r="I98" s="277"/>
      <c r="J98" s="277"/>
      <c r="K98" s="277"/>
    </row>
    <row r="99" customFormat="false" ht="7.5" hidden="false" customHeight="true" outlineLevel="0" collapsed="false">
      <c r="B99" s="278"/>
      <c r="C99" s="279"/>
      <c r="D99" s="279"/>
      <c r="E99" s="279"/>
      <c r="F99" s="279"/>
      <c r="G99" s="279"/>
      <c r="H99" s="279"/>
      <c r="I99" s="279"/>
      <c r="J99" s="279"/>
      <c r="K99" s="280"/>
    </row>
    <row r="100" customFormat="false" ht="45" hidden="false" customHeight="true" outlineLevel="0" collapsed="false">
      <c r="B100" s="281"/>
      <c r="C100" s="282" t="s">
        <v>1329</v>
      </c>
      <c r="D100" s="282"/>
      <c r="E100" s="282"/>
      <c r="F100" s="282"/>
      <c r="G100" s="282"/>
      <c r="H100" s="282"/>
      <c r="I100" s="282"/>
      <c r="J100" s="282"/>
      <c r="K100" s="283"/>
    </row>
    <row r="101" customFormat="false" ht="17.25" hidden="false" customHeight="true" outlineLevel="0" collapsed="false">
      <c r="B101" s="281"/>
      <c r="C101" s="284" t="s">
        <v>1285</v>
      </c>
      <c r="D101" s="284"/>
      <c r="E101" s="284"/>
      <c r="F101" s="284" t="s">
        <v>1286</v>
      </c>
      <c r="G101" s="285"/>
      <c r="H101" s="284" t="s">
        <v>114</v>
      </c>
      <c r="I101" s="284" t="s">
        <v>61</v>
      </c>
      <c r="J101" s="284" t="s">
        <v>1287</v>
      </c>
      <c r="K101" s="283"/>
    </row>
    <row r="102" customFormat="false" ht="17.25" hidden="false" customHeight="true" outlineLevel="0" collapsed="false">
      <c r="B102" s="281"/>
      <c r="C102" s="286" t="s">
        <v>1288</v>
      </c>
      <c r="D102" s="286"/>
      <c r="E102" s="286"/>
      <c r="F102" s="287" t="s">
        <v>1289</v>
      </c>
      <c r="G102" s="288"/>
      <c r="H102" s="286"/>
      <c r="I102" s="286"/>
      <c r="J102" s="286" t="s">
        <v>1290</v>
      </c>
      <c r="K102" s="283"/>
    </row>
    <row r="103" customFormat="false" ht="5.25" hidden="false" customHeight="true" outlineLevel="0" collapsed="false">
      <c r="B103" s="281"/>
      <c r="C103" s="284"/>
      <c r="D103" s="284"/>
      <c r="E103" s="284"/>
      <c r="F103" s="284"/>
      <c r="G103" s="300"/>
      <c r="H103" s="284"/>
      <c r="I103" s="284"/>
      <c r="J103" s="284"/>
      <c r="K103" s="283"/>
    </row>
    <row r="104" customFormat="false" ht="15" hidden="false" customHeight="true" outlineLevel="0" collapsed="false">
      <c r="B104" s="281"/>
      <c r="C104" s="270" t="s">
        <v>57</v>
      </c>
      <c r="D104" s="289"/>
      <c r="E104" s="289"/>
      <c r="F104" s="291" t="s">
        <v>1291</v>
      </c>
      <c r="G104" s="300"/>
      <c r="H104" s="270" t="s">
        <v>1330</v>
      </c>
      <c r="I104" s="270" t="s">
        <v>1293</v>
      </c>
      <c r="J104" s="270" t="n">
        <v>20</v>
      </c>
      <c r="K104" s="283"/>
    </row>
    <row r="105" customFormat="false" ht="15" hidden="false" customHeight="true" outlineLevel="0" collapsed="false">
      <c r="B105" s="281"/>
      <c r="C105" s="270" t="s">
        <v>1294</v>
      </c>
      <c r="D105" s="270"/>
      <c r="E105" s="270"/>
      <c r="F105" s="291" t="s">
        <v>1291</v>
      </c>
      <c r="G105" s="270"/>
      <c r="H105" s="270" t="s">
        <v>1330</v>
      </c>
      <c r="I105" s="270" t="s">
        <v>1293</v>
      </c>
      <c r="J105" s="270" t="n">
        <v>120</v>
      </c>
      <c r="K105" s="283"/>
    </row>
    <row r="106" customFormat="false" ht="15" hidden="false" customHeight="true" outlineLevel="0" collapsed="false">
      <c r="B106" s="292"/>
      <c r="C106" s="270" t="s">
        <v>1296</v>
      </c>
      <c r="D106" s="270"/>
      <c r="E106" s="270"/>
      <c r="F106" s="291" t="s">
        <v>1297</v>
      </c>
      <c r="G106" s="270"/>
      <c r="H106" s="270" t="s">
        <v>1330</v>
      </c>
      <c r="I106" s="270" t="s">
        <v>1293</v>
      </c>
      <c r="J106" s="270" t="n">
        <v>50</v>
      </c>
      <c r="K106" s="283"/>
    </row>
    <row r="107" customFormat="false" ht="15" hidden="false" customHeight="true" outlineLevel="0" collapsed="false">
      <c r="B107" s="292"/>
      <c r="C107" s="270" t="s">
        <v>1299</v>
      </c>
      <c r="D107" s="270"/>
      <c r="E107" s="270"/>
      <c r="F107" s="291" t="s">
        <v>1291</v>
      </c>
      <c r="G107" s="270"/>
      <c r="H107" s="270" t="s">
        <v>1330</v>
      </c>
      <c r="I107" s="270" t="s">
        <v>1301</v>
      </c>
      <c r="J107" s="270"/>
      <c r="K107" s="283"/>
    </row>
    <row r="108" customFormat="false" ht="15" hidden="false" customHeight="true" outlineLevel="0" collapsed="false">
      <c r="B108" s="292"/>
      <c r="C108" s="270" t="s">
        <v>1310</v>
      </c>
      <c r="D108" s="270"/>
      <c r="E108" s="270"/>
      <c r="F108" s="291" t="s">
        <v>1297</v>
      </c>
      <c r="G108" s="270"/>
      <c r="H108" s="270" t="s">
        <v>1330</v>
      </c>
      <c r="I108" s="270" t="s">
        <v>1293</v>
      </c>
      <c r="J108" s="270" t="n">
        <v>50</v>
      </c>
      <c r="K108" s="283"/>
    </row>
    <row r="109" customFormat="false" ht="15" hidden="false" customHeight="true" outlineLevel="0" collapsed="false">
      <c r="B109" s="292"/>
      <c r="C109" s="270" t="s">
        <v>1318</v>
      </c>
      <c r="D109" s="270"/>
      <c r="E109" s="270"/>
      <c r="F109" s="291" t="s">
        <v>1297</v>
      </c>
      <c r="G109" s="270"/>
      <c r="H109" s="270" t="s">
        <v>1330</v>
      </c>
      <c r="I109" s="270" t="s">
        <v>1293</v>
      </c>
      <c r="J109" s="270" t="n">
        <v>50</v>
      </c>
      <c r="K109" s="283"/>
    </row>
    <row r="110" customFormat="false" ht="15" hidden="false" customHeight="true" outlineLevel="0" collapsed="false">
      <c r="B110" s="292"/>
      <c r="C110" s="270" t="s">
        <v>1316</v>
      </c>
      <c r="D110" s="270"/>
      <c r="E110" s="270"/>
      <c r="F110" s="291" t="s">
        <v>1297</v>
      </c>
      <c r="G110" s="270"/>
      <c r="H110" s="270" t="s">
        <v>1330</v>
      </c>
      <c r="I110" s="270" t="s">
        <v>1293</v>
      </c>
      <c r="J110" s="270" t="n">
        <v>50</v>
      </c>
      <c r="K110" s="283"/>
    </row>
    <row r="111" customFormat="false" ht="15" hidden="false" customHeight="true" outlineLevel="0" collapsed="false">
      <c r="B111" s="292"/>
      <c r="C111" s="270" t="s">
        <v>57</v>
      </c>
      <c r="D111" s="270"/>
      <c r="E111" s="270"/>
      <c r="F111" s="291" t="s">
        <v>1291</v>
      </c>
      <c r="G111" s="270"/>
      <c r="H111" s="270" t="s">
        <v>1331</v>
      </c>
      <c r="I111" s="270" t="s">
        <v>1293</v>
      </c>
      <c r="J111" s="270" t="n">
        <v>20</v>
      </c>
      <c r="K111" s="283"/>
    </row>
    <row r="112" customFormat="false" ht="15" hidden="false" customHeight="true" outlineLevel="0" collapsed="false">
      <c r="B112" s="292"/>
      <c r="C112" s="270" t="s">
        <v>1332</v>
      </c>
      <c r="D112" s="270"/>
      <c r="E112" s="270"/>
      <c r="F112" s="291" t="s">
        <v>1291</v>
      </c>
      <c r="G112" s="270"/>
      <c r="H112" s="270" t="s">
        <v>1333</v>
      </c>
      <c r="I112" s="270" t="s">
        <v>1293</v>
      </c>
      <c r="J112" s="270" t="n">
        <v>120</v>
      </c>
      <c r="K112" s="283"/>
    </row>
    <row r="113" customFormat="false" ht="15" hidden="false" customHeight="true" outlineLevel="0" collapsed="false">
      <c r="B113" s="292"/>
      <c r="C113" s="270" t="s">
        <v>42</v>
      </c>
      <c r="D113" s="270"/>
      <c r="E113" s="270"/>
      <c r="F113" s="291" t="s">
        <v>1291</v>
      </c>
      <c r="G113" s="270"/>
      <c r="H113" s="270" t="s">
        <v>1334</v>
      </c>
      <c r="I113" s="270" t="s">
        <v>1325</v>
      </c>
      <c r="J113" s="270"/>
      <c r="K113" s="283"/>
    </row>
    <row r="114" customFormat="false" ht="15" hidden="false" customHeight="true" outlineLevel="0" collapsed="false">
      <c r="B114" s="292"/>
      <c r="C114" s="270" t="s">
        <v>52</v>
      </c>
      <c r="D114" s="270"/>
      <c r="E114" s="270"/>
      <c r="F114" s="291" t="s">
        <v>1291</v>
      </c>
      <c r="G114" s="270"/>
      <c r="H114" s="270" t="s">
        <v>1335</v>
      </c>
      <c r="I114" s="270" t="s">
        <v>1325</v>
      </c>
      <c r="J114" s="270"/>
      <c r="K114" s="283"/>
    </row>
    <row r="115" customFormat="false" ht="15" hidden="false" customHeight="true" outlineLevel="0" collapsed="false">
      <c r="B115" s="292"/>
      <c r="C115" s="270" t="s">
        <v>61</v>
      </c>
      <c r="D115" s="270"/>
      <c r="E115" s="270"/>
      <c r="F115" s="291" t="s">
        <v>1291</v>
      </c>
      <c r="G115" s="270"/>
      <c r="H115" s="270" t="s">
        <v>1336</v>
      </c>
      <c r="I115" s="270" t="s">
        <v>1337</v>
      </c>
      <c r="J115" s="270"/>
      <c r="K115" s="283"/>
    </row>
    <row r="116" customFormat="false" ht="15" hidden="false" customHeight="true" outlineLevel="0" collapsed="false">
      <c r="B116" s="295"/>
      <c r="C116" s="301"/>
      <c r="D116" s="301"/>
      <c r="E116" s="301"/>
      <c r="F116" s="301"/>
      <c r="G116" s="301"/>
      <c r="H116" s="301"/>
      <c r="I116" s="301"/>
      <c r="J116" s="301"/>
      <c r="K116" s="297"/>
    </row>
    <row r="117" customFormat="false" ht="18.75" hidden="false" customHeight="true" outlineLevel="0" collapsed="false">
      <c r="B117" s="302"/>
      <c r="C117" s="264"/>
      <c r="D117" s="264"/>
      <c r="E117" s="264"/>
      <c r="F117" s="303"/>
      <c r="G117" s="264"/>
      <c r="H117" s="264"/>
      <c r="I117" s="264"/>
      <c r="J117" s="264"/>
      <c r="K117" s="302"/>
    </row>
    <row r="118" customFormat="false" ht="18.75" hidden="false" customHeight="true" outlineLevel="0" collapsed="false">
      <c r="B118" s="277"/>
      <c r="C118" s="277"/>
      <c r="D118" s="277"/>
      <c r="E118" s="277"/>
      <c r="F118" s="277"/>
      <c r="G118" s="277"/>
      <c r="H118" s="277"/>
      <c r="I118" s="277"/>
      <c r="J118" s="277"/>
      <c r="K118" s="277"/>
    </row>
    <row r="119" customFormat="false" ht="7.5" hidden="false" customHeight="true" outlineLevel="0" collapsed="false">
      <c r="B119" s="304"/>
      <c r="C119" s="305"/>
      <c r="D119" s="305"/>
      <c r="E119" s="305"/>
      <c r="F119" s="305"/>
      <c r="G119" s="305"/>
      <c r="H119" s="305"/>
      <c r="I119" s="305"/>
      <c r="J119" s="305"/>
      <c r="K119" s="306"/>
    </row>
    <row r="120" customFormat="false" ht="45" hidden="false" customHeight="true" outlineLevel="0" collapsed="false">
      <c r="B120" s="307"/>
      <c r="C120" s="258" t="s">
        <v>1338</v>
      </c>
      <c r="D120" s="258"/>
      <c r="E120" s="258"/>
      <c r="F120" s="258"/>
      <c r="G120" s="258"/>
      <c r="H120" s="258"/>
      <c r="I120" s="258"/>
      <c r="J120" s="258"/>
      <c r="K120" s="308"/>
    </row>
    <row r="121" customFormat="false" ht="17.25" hidden="false" customHeight="true" outlineLevel="0" collapsed="false">
      <c r="B121" s="309"/>
      <c r="C121" s="284" t="s">
        <v>1285</v>
      </c>
      <c r="D121" s="284"/>
      <c r="E121" s="284"/>
      <c r="F121" s="284" t="s">
        <v>1286</v>
      </c>
      <c r="G121" s="285"/>
      <c r="H121" s="284" t="s">
        <v>114</v>
      </c>
      <c r="I121" s="284" t="s">
        <v>61</v>
      </c>
      <c r="J121" s="284" t="s">
        <v>1287</v>
      </c>
      <c r="K121" s="310"/>
    </row>
    <row r="122" customFormat="false" ht="17.25" hidden="false" customHeight="true" outlineLevel="0" collapsed="false">
      <c r="B122" s="309"/>
      <c r="C122" s="286" t="s">
        <v>1288</v>
      </c>
      <c r="D122" s="286"/>
      <c r="E122" s="286"/>
      <c r="F122" s="287" t="s">
        <v>1289</v>
      </c>
      <c r="G122" s="288"/>
      <c r="H122" s="286"/>
      <c r="I122" s="286"/>
      <c r="J122" s="286" t="s">
        <v>1290</v>
      </c>
      <c r="K122" s="310"/>
    </row>
    <row r="123" customFormat="false" ht="5.25" hidden="false" customHeight="true" outlineLevel="0" collapsed="false">
      <c r="B123" s="311"/>
      <c r="C123" s="289"/>
      <c r="D123" s="289"/>
      <c r="E123" s="289"/>
      <c r="F123" s="289"/>
      <c r="G123" s="270"/>
      <c r="H123" s="289"/>
      <c r="I123" s="289"/>
      <c r="J123" s="289"/>
      <c r="K123" s="312"/>
    </row>
    <row r="124" customFormat="false" ht="15" hidden="false" customHeight="true" outlineLevel="0" collapsed="false">
      <c r="B124" s="311"/>
      <c r="C124" s="270" t="s">
        <v>1294</v>
      </c>
      <c r="D124" s="289"/>
      <c r="E124" s="289"/>
      <c r="F124" s="291" t="s">
        <v>1291</v>
      </c>
      <c r="G124" s="270"/>
      <c r="H124" s="270" t="s">
        <v>1330</v>
      </c>
      <c r="I124" s="270" t="s">
        <v>1293</v>
      </c>
      <c r="J124" s="270" t="n">
        <v>120</v>
      </c>
      <c r="K124" s="313"/>
    </row>
    <row r="125" customFormat="false" ht="15" hidden="false" customHeight="true" outlineLevel="0" collapsed="false">
      <c r="B125" s="311"/>
      <c r="C125" s="270" t="s">
        <v>1339</v>
      </c>
      <c r="D125" s="270"/>
      <c r="E125" s="270"/>
      <c r="F125" s="291" t="s">
        <v>1291</v>
      </c>
      <c r="G125" s="270"/>
      <c r="H125" s="270" t="s">
        <v>1340</v>
      </c>
      <c r="I125" s="270" t="s">
        <v>1293</v>
      </c>
      <c r="J125" s="270" t="s">
        <v>1341</v>
      </c>
      <c r="K125" s="313"/>
    </row>
    <row r="126" customFormat="false" ht="15" hidden="false" customHeight="true" outlineLevel="0" collapsed="false">
      <c r="B126" s="311"/>
      <c r="C126" s="270" t="s">
        <v>1240</v>
      </c>
      <c r="D126" s="270"/>
      <c r="E126" s="270"/>
      <c r="F126" s="291" t="s">
        <v>1291</v>
      </c>
      <c r="G126" s="270"/>
      <c r="H126" s="270" t="s">
        <v>1342</v>
      </c>
      <c r="I126" s="270" t="s">
        <v>1293</v>
      </c>
      <c r="J126" s="270" t="s">
        <v>1341</v>
      </c>
      <c r="K126" s="313"/>
    </row>
    <row r="127" customFormat="false" ht="15" hidden="false" customHeight="true" outlineLevel="0" collapsed="false">
      <c r="B127" s="311"/>
      <c r="C127" s="270" t="s">
        <v>1302</v>
      </c>
      <c r="D127" s="270"/>
      <c r="E127" s="270"/>
      <c r="F127" s="291" t="s">
        <v>1297</v>
      </c>
      <c r="G127" s="270"/>
      <c r="H127" s="270" t="s">
        <v>1303</v>
      </c>
      <c r="I127" s="270" t="s">
        <v>1293</v>
      </c>
      <c r="J127" s="270" t="n">
        <v>15</v>
      </c>
      <c r="K127" s="313"/>
    </row>
    <row r="128" customFormat="false" ht="15" hidden="false" customHeight="true" outlineLevel="0" collapsed="false">
      <c r="B128" s="311"/>
      <c r="C128" s="293" t="s">
        <v>1304</v>
      </c>
      <c r="D128" s="293"/>
      <c r="E128" s="293"/>
      <c r="F128" s="294" t="s">
        <v>1297</v>
      </c>
      <c r="G128" s="293"/>
      <c r="H128" s="293" t="s">
        <v>1305</v>
      </c>
      <c r="I128" s="293" t="s">
        <v>1293</v>
      </c>
      <c r="J128" s="293" t="n">
        <v>15</v>
      </c>
      <c r="K128" s="313"/>
    </row>
    <row r="129" customFormat="false" ht="15" hidden="false" customHeight="true" outlineLevel="0" collapsed="false">
      <c r="B129" s="311"/>
      <c r="C129" s="293" t="s">
        <v>1306</v>
      </c>
      <c r="D129" s="293"/>
      <c r="E129" s="293"/>
      <c r="F129" s="294" t="s">
        <v>1297</v>
      </c>
      <c r="G129" s="293"/>
      <c r="H129" s="293" t="s">
        <v>1307</v>
      </c>
      <c r="I129" s="293" t="s">
        <v>1293</v>
      </c>
      <c r="J129" s="293" t="n">
        <v>20</v>
      </c>
      <c r="K129" s="313"/>
    </row>
    <row r="130" customFormat="false" ht="15" hidden="false" customHeight="true" outlineLevel="0" collapsed="false">
      <c r="B130" s="311"/>
      <c r="C130" s="293" t="s">
        <v>1308</v>
      </c>
      <c r="D130" s="293"/>
      <c r="E130" s="293"/>
      <c r="F130" s="294" t="s">
        <v>1297</v>
      </c>
      <c r="G130" s="293"/>
      <c r="H130" s="293" t="s">
        <v>1309</v>
      </c>
      <c r="I130" s="293" t="s">
        <v>1293</v>
      </c>
      <c r="J130" s="293" t="n">
        <v>20</v>
      </c>
      <c r="K130" s="313"/>
    </row>
    <row r="131" customFormat="false" ht="15" hidden="false" customHeight="true" outlineLevel="0" collapsed="false">
      <c r="B131" s="311"/>
      <c r="C131" s="270" t="s">
        <v>1296</v>
      </c>
      <c r="D131" s="270"/>
      <c r="E131" s="270"/>
      <c r="F131" s="291" t="s">
        <v>1297</v>
      </c>
      <c r="G131" s="270"/>
      <c r="H131" s="270" t="s">
        <v>1330</v>
      </c>
      <c r="I131" s="270" t="s">
        <v>1293</v>
      </c>
      <c r="J131" s="270" t="n">
        <v>50</v>
      </c>
      <c r="K131" s="313"/>
    </row>
    <row r="132" customFormat="false" ht="15" hidden="false" customHeight="true" outlineLevel="0" collapsed="false">
      <c r="B132" s="311"/>
      <c r="C132" s="270" t="s">
        <v>1310</v>
      </c>
      <c r="D132" s="270"/>
      <c r="E132" s="270"/>
      <c r="F132" s="291" t="s">
        <v>1297</v>
      </c>
      <c r="G132" s="270"/>
      <c r="H132" s="270" t="s">
        <v>1330</v>
      </c>
      <c r="I132" s="270" t="s">
        <v>1293</v>
      </c>
      <c r="J132" s="270" t="n">
        <v>50</v>
      </c>
      <c r="K132" s="313"/>
    </row>
    <row r="133" customFormat="false" ht="15" hidden="false" customHeight="true" outlineLevel="0" collapsed="false">
      <c r="B133" s="311"/>
      <c r="C133" s="270" t="s">
        <v>1316</v>
      </c>
      <c r="D133" s="270"/>
      <c r="E133" s="270"/>
      <c r="F133" s="291" t="s">
        <v>1297</v>
      </c>
      <c r="G133" s="270"/>
      <c r="H133" s="270" t="s">
        <v>1330</v>
      </c>
      <c r="I133" s="270" t="s">
        <v>1293</v>
      </c>
      <c r="J133" s="270" t="n">
        <v>50</v>
      </c>
      <c r="K133" s="313"/>
    </row>
    <row r="134" customFormat="false" ht="15" hidden="false" customHeight="true" outlineLevel="0" collapsed="false">
      <c r="B134" s="311"/>
      <c r="C134" s="270" t="s">
        <v>1318</v>
      </c>
      <c r="D134" s="270"/>
      <c r="E134" s="270"/>
      <c r="F134" s="291" t="s">
        <v>1297</v>
      </c>
      <c r="G134" s="270"/>
      <c r="H134" s="270" t="s">
        <v>1330</v>
      </c>
      <c r="I134" s="270" t="s">
        <v>1293</v>
      </c>
      <c r="J134" s="270" t="n">
        <v>50</v>
      </c>
      <c r="K134" s="313"/>
    </row>
    <row r="135" customFormat="false" ht="15" hidden="false" customHeight="true" outlineLevel="0" collapsed="false">
      <c r="B135" s="311"/>
      <c r="C135" s="270" t="s">
        <v>119</v>
      </c>
      <c r="D135" s="270"/>
      <c r="E135" s="270"/>
      <c r="F135" s="291" t="s">
        <v>1297</v>
      </c>
      <c r="G135" s="270"/>
      <c r="H135" s="270" t="s">
        <v>1343</v>
      </c>
      <c r="I135" s="270" t="s">
        <v>1293</v>
      </c>
      <c r="J135" s="270" t="n">
        <v>255</v>
      </c>
      <c r="K135" s="313"/>
    </row>
    <row r="136" customFormat="false" ht="15" hidden="false" customHeight="true" outlineLevel="0" collapsed="false">
      <c r="B136" s="311"/>
      <c r="C136" s="270" t="s">
        <v>1320</v>
      </c>
      <c r="D136" s="270"/>
      <c r="E136" s="270"/>
      <c r="F136" s="291" t="s">
        <v>1291</v>
      </c>
      <c r="G136" s="270"/>
      <c r="H136" s="270" t="s">
        <v>1344</v>
      </c>
      <c r="I136" s="270" t="s">
        <v>1322</v>
      </c>
      <c r="J136" s="270"/>
      <c r="K136" s="313"/>
    </row>
    <row r="137" customFormat="false" ht="15" hidden="false" customHeight="true" outlineLevel="0" collapsed="false">
      <c r="B137" s="311"/>
      <c r="C137" s="270" t="s">
        <v>1323</v>
      </c>
      <c r="D137" s="270"/>
      <c r="E137" s="270"/>
      <c r="F137" s="291" t="s">
        <v>1291</v>
      </c>
      <c r="G137" s="270"/>
      <c r="H137" s="270" t="s">
        <v>1345</v>
      </c>
      <c r="I137" s="270" t="s">
        <v>1325</v>
      </c>
      <c r="J137" s="270"/>
      <c r="K137" s="313"/>
    </row>
    <row r="138" customFormat="false" ht="15" hidden="false" customHeight="true" outlineLevel="0" collapsed="false">
      <c r="B138" s="311"/>
      <c r="C138" s="270" t="s">
        <v>1326</v>
      </c>
      <c r="D138" s="270"/>
      <c r="E138" s="270"/>
      <c r="F138" s="291" t="s">
        <v>1291</v>
      </c>
      <c r="G138" s="270"/>
      <c r="H138" s="270" t="s">
        <v>1326</v>
      </c>
      <c r="I138" s="270" t="s">
        <v>1325</v>
      </c>
      <c r="J138" s="270"/>
      <c r="K138" s="313"/>
    </row>
    <row r="139" customFormat="false" ht="15" hidden="false" customHeight="true" outlineLevel="0" collapsed="false">
      <c r="B139" s="311"/>
      <c r="C139" s="270" t="s">
        <v>42</v>
      </c>
      <c r="D139" s="270"/>
      <c r="E139" s="270"/>
      <c r="F139" s="291" t="s">
        <v>1291</v>
      </c>
      <c r="G139" s="270"/>
      <c r="H139" s="270" t="s">
        <v>1346</v>
      </c>
      <c r="I139" s="270" t="s">
        <v>1325</v>
      </c>
      <c r="J139" s="270"/>
      <c r="K139" s="313"/>
    </row>
    <row r="140" customFormat="false" ht="15" hidden="false" customHeight="true" outlineLevel="0" collapsed="false">
      <c r="B140" s="311"/>
      <c r="C140" s="270" t="s">
        <v>1347</v>
      </c>
      <c r="D140" s="270"/>
      <c r="E140" s="270"/>
      <c r="F140" s="291" t="s">
        <v>1291</v>
      </c>
      <c r="G140" s="270"/>
      <c r="H140" s="270" t="s">
        <v>1348</v>
      </c>
      <c r="I140" s="270" t="s">
        <v>1325</v>
      </c>
      <c r="J140" s="270"/>
      <c r="K140" s="313"/>
    </row>
    <row r="141" customFormat="false" ht="15" hidden="false" customHeight="true" outlineLevel="0" collapsed="false">
      <c r="B141" s="314"/>
      <c r="C141" s="315"/>
      <c r="D141" s="315"/>
      <c r="E141" s="315"/>
      <c r="F141" s="315"/>
      <c r="G141" s="315"/>
      <c r="H141" s="315"/>
      <c r="I141" s="315"/>
      <c r="J141" s="315"/>
      <c r="K141" s="316"/>
    </row>
    <row r="142" customFormat="false" ht="18.75" hidden="false" customHeight="true" outlineLevel="0" collapsed="false">
      <c r="B142" s="264"/>
      <c r="C142" s="264"/>
      <c r="D142" s="264"/>
      <c r="E142" s="264"/>
      <c r="F142" s="303"/>
      <c r="G142" s="264"/>
      <c r="H142" s="264"/>
      <c r="I142" s="264"/>
      <c r="J142" s="264"/>
      <c r="K142" s="264"/>
    </row>
    <row r="143" customFormat="false" ht="18.75" hidden="false" customHeight="true" outlineLevel="0" collapsed="false">
      <c r="B143" s="277"/>
      <c r="C143" s="277"/>
      <c r="D143" s="277"/>
      <c r="E143" s="277"/>
      <c r="F143" s="277"/>
      <c r="G143" s="277"/>
      <c r="H143" s="277"/>
      <c r="I143" s="277"/>
      <c r="J143" s="277"/>
      <c r="K143" s="277"/>
    </row>
    <row r="144" customFormat="false" ht="7.5" hidden="false" customHeight="true" outlineLevel="0" collapsed="false">
      <c r="B144" s="278"/>
      <c r="C144" s="279"/>
      <c r="D144" s="279"/>
      <c r="E144" s="279"/>
      <c r="F144" s="279"/>
      <c r="G144" s="279"/>
      <c r="H144" s="279"/>
      <c r="I144" s="279"/>
      <c r="J144" s="279"/>
      <c r="K144" s="280"/>
    </row>
    <row r="145" customFormat="false" ht="45" hidden="false" customHeight="true" outlineLevel="0" collapsed="false">
      <c r="B145" s="281"/>
      <c r="C145" s="282" t="s">
        <v>1349</v>
      </c>
      <c r="D145" s="282"/>
      <c r="E145" s="282"/>
      <c r="F145" s="282"/>
      <c r="G145" s="282"/>
      <c r="H145" s="282"/>
      <c r="I145" s="282"/>
      <c r="J145" s="282"/>
      <c r="K145" s="283"/>
    </row>
    <row r="146" customFormat="false" ht="17.25" hidden="false" customHeight="true" outlineLevel="0" collapsed="false">
      <c r="B146" s="281"/>
      <c r="C146" s="284" t="s">
        <v>1285</v>
      </c>
      <c r="D146" s="284"/>
      <c r="E146" s="284"/>
      <c r="F146" s="284" t="s">
        <v>1286</v>
      </c>
      <c r="G146" s="285"/>
      <c r="H146" s="284" t="s">
        <v>114</v>
      </c>
      <c r="I146" s="284" t="s">
        <v>61</v>
      </c>
      <c r="J146" s="284" t="s">
        <v>1287</v>
      </c>
      <c r="K146" s="283"/>
    </row>
    <row r="147" customFormat="false" ht="17.25" hidden="false" customHeight="true" outlineLevel="0" collapsed="false">
      <c r="B147" s="281"/>
      <c r="C147" s="286" t="s">
        <v>1288</v>
      </c>
      <c r="D147" s="286"/>
      <c r="E147" s="286"/>
      <c r="F147" s="287" t="s">
        <v>1289</v>
      </c>
      <c r="G147" s="288"/>
      <c r="H147" s="286"/>
      <c r="I147" s="286"/>
      <c r="J147" s="286" t="s">
        <v>1290</v>
      </c>
      <c r="K147" s="283"/>
    </row>
    <row r="148" customFormat="false" ht="5.25" hidden="false" customHeight="true" outlineLevel="0" collapsed="false">
      <c r="B148" s="292"/>
      <c r="C148" s="289"/>
      <c r="D148" s="289"/>
      <c r="E148" s="289"/>
      <c r="F148" s="289"/>
      <c r="G148" s="290"/>
      <c r="H148" s="289"/>
      <c r="I148" s="289"/>
      <c r="J148" s="289"/>
      <c r="K148" s="313"/>
    </row>
    <row r="149" customFormat="false" ht="15" hidden="false" customHeight="true" outlineLevel="0" collapsed="false">
      <c r="B149" s="292"/>
      <c r="C149" s="317" t="s">
        <v>1294</v>
      </c>
      <c r="D149" s="270"/>
      <c r="E149" s="270"/>
      <c r="F149" s="318" t="s">
        <v>1291</v>
      </c>
      <c r="G149" s="270"/>
      <c r="H149" s="317" t="s">
        <v>1330</v>
      </c>
      <c r="I149" s="317" t="s">
        <v>1293</v>
      </c>
      <c r="J149" s="317" t="n">
        <v>120</v>
      </c>
      <c r="K149" s="313"/>
    </row>
    <row r="150" customFormat="false" ht="15" hidden="false" customHeight="true" outlineLevel="0" collapsed="false">
      <c r="B150" s="292"/>
      <c r="C150" s="317" t="s">
        <v>1339</v>
      </c>
      <c r="D150" s="270"/>
      <c r="E150" s="270"/>
      <c r="F150" s="318" t="s">
        <v>1291</v>
      </c>
      <c r="G150" s="270"/>
      <c r="H150" s="317" t="s">
        <v>1350</v>
      </c>
      <c r="I150" s="317" t="s">
        <v>1293</v>
      </c>
      <c r="J150" s="317" t="s">
        <v>1341</v>
      </c>
      <c r="K150" s="313"/>
    </row>
    <row r="151" customFormat="false" ht="15" hidden="false" customHeight="true" outlineLevel="0" collapsed="false">
      <c r="B151" s="292"/>
      <c r="C151" s="317" t="s">
        <v>1240</v>
      </c>
      <c r="D151" s="270"/>
      <c r="E151" s="270"/>
      <c r="F151" s="318" t="s">
        <v>1291</v>
      </c>
      <c r="G151" s="270"/>
      <c r="H151" s="317" t="s">
        <v>1351</v>
      </c>
      <c r="I151" s="317" t="s">
        <v>1293</v>
      </c>
      <c r="J151" s="317" t="s">
        <v>1341</v>
      </c>
      <c r="K151" s="313"/>
    </row>
    <row r="152" customFormat="false" ht="15" hidden="false" customHeight="true" outlineLevel="0" collapsed="false">
      <c r="B152" s="292"/>
      <c r="C152" s="317" t="s">
        <v>1296</v>
      </c>
      <c r="D152" s="270"/>
      <c r="E152" s="270"/>
      <c r="F152" s="318" t="s">
        <v>1297</v>
      </c>
      <c r="G152" s="270"/>
      <c r="H152" s="317" t="s">
        <v>1330</v>
      </c>
      <c r="I152" s="317" t="s">
        <v>1293</v>
      </c>
      <c r="J152" s="317" t="n">
        <v>50</v>
      </c>
      <c r="K152" s="313"/>
    </row>
    <row r="153" customFormat="false" ht="15" hidden="false" customHeight="true" outlineLevel="0" collapsed="false">
      <c r="B153" s="292"/>
      <c r="C153" s="317" t="s">
        <v>1299</v>
      </c>
      <c r="D153" s="270"/>
      <c r="E153" s="270"/>
      <c r="F153" s="318" t="s">
        <v>1291</v>
      </c>
      <c r="G153" s="270"/>
      <c r="H153" s="317" t="s">
        <v>1330</v>
      </c>
      <c r="I153" s="317" t="s">
        <v>1301</v>
      </c>
      <c r="J153" s="317"/>
      <c r="K153" s="313"/>
    </row>
    <row r="154" customFormat="false" ht="15" hidden="false" customHeight="true" outlineLevel="0" collapsed="false">
      <c r="B154" s="292"/>
      <c r="C154" s="317" t="s">
        <v>1310</v>
      </c>
      <c r="D154" s="270"/>
      <c r="E154" s="270"/>
      <c r="F154" s="318" t="s">
        <v>1297</v>
      </c>
      <c r="G154" s="270"/>
      <c r="H154" s="317" t="s">
        <v>1330</v>
      </c>
      <c r="I154" s="317" t="s">
        <v>1293</v>
      </c>
      <c r="J154" s="317" t="n">
        <v>50</v>
      </c>
      <c r="K154" s="313"/>
    </row>
    <row r="155" customFormat="false" ht="15" hidden="false" customHeight="true" outlineLevel="0" collapsed="false">
      <c r="B155" s="292"/>
      <c r="C155" s="317" t="s">
        <v>1318</v>
      </c>
      <c r="D155" s="270"/>
      <c r="E155" s="270"/>
      <c r="F155" s="318" t="s">
        <v>1297</v>
      </c>
      <c r="G155" s="270"/>
      <c r="H155" s="317" t="s">
        <v>1330</v>
      </c>
      <c r="I155" s="317" t="s">
        <v>1293</v>
      </c>
      <c r="J155" s="317" t="n">
        <v>50</v>
      </c>
      <c r="K155" s="313"/>
    </row>
    <row r="156" customFormat="false" ht="15" hidden="false" customHeight="true" outlineLevel="0" collapsed="false">
      <c r="B156" s="292"/>
      <c r="C156" s="317" t="s">
        <v>1316</v>
      </c>
      <c r="D156" s="270"/>
      <c r="E156" s="270"/>
      <c r="F156" s="318" t="s">
        <v>1297</v>
      </c>
      <c r="G156" s="270"/>
      <c r="H156" s="317" t="s">
        <v>1330</v>
      </c>
      <c r="I156" s="317" t="s">
        <v>1293</v>
      </c>
      <c r="J156" s="317" t="n">
        <v>50</v>
      </c>
      <c r="K156" s="313"/>
    </row>
    <row r="157" customFormat="false" ht="15" hidden="false" customHeight="true" outlineLevel="0" collapsed="false">
      <c r="B157" s="292"/>
      <c r="C157" s="317" t="s">
        <v>99</v>
      </c>
      <c r="D157" s="270"/>
      <c r="E157" s="270"/>
      <c r="F157" s="318" t="s">
        <v>1291</v>
      </c>
      <c r="G157" s="270"/>
      <c r="H157" s="317" t="s">
        <v>1352</v>
      </c>
      <c r="I157" s="317" t="s">
        <v>1293</v>
      </c>
      <c r="J157" s="317" t="s">
        <v>1353</v>
      </c>
      <c r="K157" s="313"/>
    </row>
    <row r="158" customFormat="false" ht="15" hidden="false" customHeight="true" outlineLevel="0" collapsed="false">
      <c r="B158" s="292"/>
      <c r="C158" s="317" t="s">
        <v>1354</v>
      </c>
      <c r="D158" s="270"/>
      <c r="E158" s="270"/>
      <c r="F158" s="318" t="s">
        <v>1291</v>
      </c>
      <c r="G158" s="270"/>
      <c r="H158" s="317" t="s">
        <v>1355</v>
      </c>
      <c r="I158" s="317" t="s">
        <v>1325</v>
      </c>
      <c r="J158" s="317"/>
      <c r="K158" s="313"/>
    </row>
    <row r="159" customFormat="false" ht="15" hidden="false" customHeight="true" outlineLevel="0" collapsed="false">
      <c r="B159" s="319"/>
      <c r="C159" s="301"/>
      <c r="D159" s="301"/>
      <c r="E159" s="301"/>
      <c r="F159" s="301"/>
      <c r="G159" s="301"/>
      <c r="H159" s="301"/>
      <c r="I159" s="301"/>
      <c r="J159" s="301"/>
      <c r="K159" s="320"/>
    </row>
    <row r="160" customFormat="false" ht="18.75" hidden="false" customHeight="true" outlineLevel="0" collapsed="false">
      <c r="B160" s="264"/>
      <c r="C160" s="270"/>
      <c r="D160" s="270"/>
      <c r="E160" s="270"/>
      <c r="F160" s="291"/>
      <c r="G160" s="270"/>
      <c r="H160" s="270"/>
      <c r="I160" s="270"/>
      <c r="J160" s="270"/>
      <c r="K160" s="264"/>
    </row>
    <row r="161" customFormat="false" ht="18.75" hidden="false" customHeight="true" outlineLevel="0" collapsed="false">
      <c r="B161" s="277"/>
      <c r="C161" s="277"/>
      <c r="D161" s="277"/>
      <c r="E161" s="277"/>
      <c r="F161" s="277"/>
      <c r="G161" s="277"/>
      <c r="H161" s="277"/>
      <c r="I161" s="277"/>
      <c r="J161" s="277"/>
      <c r="K161" s="277"/>
    </row>
    <row r="162" customFormat="false" ht="7.5" hidden="false" customHeight="true" outlineLevel="0" collapsed="false">
      <c r="B162" s="253"/>
      <c r="C162" s="254"/>
      <c r="D162" s="254"/>
      <c r="E162" s="254"/>
      <c r="F162" s="254"/>
      <c r="G162" s="254"/>
      <c r="H162" s="254"/>
      <c r="I162" s="254"/>
      <c r="J162" s="254"/>
      <c r="K162" s="255"/>
    </row>
    <row r="163" customFormat="false" ht="45" hidden="false" customHeight="true" outlineLevel="0" collapsed="false">
      <c r="B163" s="257"/>
      <c r="C163" s="258" t="s">
        <v>1356</v>
      </c>
      <c r="D163" s="258"/>
      <c r="E163" s="258"/>
      <c r="F163" s="258"/>
      <c r="G163" s="258"/>
      <c r="H163" s="258"/>
      <c r="I163" s="258"/>
      <c r="J163" s="258"/>
      <c r="K163" s="259"/>
    </row>
    <row r="164" customFormat="false" ht="17.25" hidden="false" customHeight="true" outlineLevel="0" collapsed="false">
      <c r="B164" s="257"/>
      <c r="C164" s="284" t="s">
        <v>1285</v>
      </c>
      <c r="D164" s="284"/>
      <c r="E164" s="284"/>
      <c r="F164" s="284" t="s">
        <v>1286</v>
      </c>
      <c r="G164" s="321"/>
      <c r="H164" s="322" t="s">
        <v>114</v>
      </c>
      <c r="I164" s="322" t="s">
        <v>61</v>
      </c>
      <c r="J164" s="284" t="s">
        <v>1287</v>
      </c>
      <c r="K164" s="259"/>
    </row>
    <row r="165" customFormat="false" ht="17.25" hidden="false" customHeight="true" outlineLevel="0" collapsed="false">
      <c r="B165" s="260"/>
      <c r="C165" s="286" t="s">
        <v>1288</v>
      </c>
      <c r="D165" s="286"/>
      <c r="E165" s="286"/>
      <c r="F165" s="287" t="s">
        <v>1289</v>
      </c>
      <c r="G165" s="323"/>
      <c r="H165" s="324"/>
      <c r="I165" s="324"/>
      <c r="J165" s="286" t="s">
        <v>1290</v>
      </c>
      <c r="K165" s="262"/>
    </row>
    <row r="166" customFormat="false" ht="5.25" hidden="false" customHeight="true" outlineLevel="0" collapsed="false">
      <c r="B166" s="292"/>
      <c r="C166" s="289"/>
      <c r="D166" s="289"/>
      <c r="E166" s="289"/>
      <c r="F166" s="289"/>
      <c r="G166" s="290"/>
      <c r="H166" s="289"/>
      <c r="I166" s="289"/>
      <c r="J166" s="289"/>
      <c r="K166" s="313"/>
    </row>
    <row r="167" customFormat="false" ht="15" hidden="false" customHeight="true" outlineLevel="0" collapsed="false">
      <c r="B167" s="292"/>
      <c r="C167" s="270" t="s">
        <v>1294</v>
      </c>
      <c r="D167" s="270"/>
      <c r="E167" s="270"/>
      <c r="F167" s="291" t="s">
        <v>1291</v>
      </c>
      <c r="G167" s="270"/>
      <c r="H167" s="270" t="s">
        <v>1330</v>
      </c>
      <c r="I167" s="270" t="s">
        <v>1293</v>
      </c>
      <c r="J167" s="270" t="n">
        <v>120</v>
      </c>
      <c r="K167" s="313"/>
    </row>
    <row r="168" customFormat="false" ht="15" hidden="false" customHeight="true" outlineLevel="0" collapsed="false">
      <c r="B168" s="292"/>
      <c r="C168" s="270" t="s">
        <v>1339</v>
      </c>
      <c r="D168" s="270"/>
      <c r="E168" s="270"/>
      <c r="F168" s="291" t="s">
        <v>1291</v>
      </c>
      <c r="G168" s="270"/>
      <c r="H168" s="270" t="s">
        <v>1340</v>
      </c>
      <c r="I168" s="270" t="s">
        <v>1293</v>
      </c>
      <c r="J168" s="270" t="s">
        <v>1341</v>
      </c>
      <c r="K168" s="313"/>
    </row>
    <row r="169" customFormat="false" ht="15" hidden="false" customHeight="true" outlineLevel="0" collapsed="false">
      <c r="B169" s="292"/>
      <c r="C169" s="270" t="s">
        <v>1240</v>
      </c>
      <c r="D169" s="270"/>
      <c r="E169" s="270"/>
      <c r="F169" s="291" t="s">
        <v>1291</v>
      </c>
      <c r="G169" s="270"/>
      <c r="H169" s="270" t="s">
        <v>1357</v>
      </c>
      <c r="I169" s="270" t="s">
        <v>1293</v>
      </c>
      <c r="J169" s="270" t="s">
        <v>1341</v>
      </c>
      <c r="K169" s="313"/>
    </row>
    <row r="170" customFormat="false" ht="15" hidden="false" customHeight="true" outlineLevel="0" collapsed="false">
      <c r="B170" s="292"/>
      <c r="C170" s="270" t="s">
        <v>1296</v>
      </c>
      <c r="D170" s="270"/>
      <c r="E170" s="270"/>
      <c r="F170" s="291" t="s">
        <v>1297</v>
      </c>
      <c r="G170" s="270"/>
      <c r="H170" s="270" t="s">
        <v>1357</v>
      </c>
      <c r="I170" s="270" t="s">
        <v>1293</v>
      </c>
      <c r="J170" s="270" t="n">
        <v>50</v>
      </c>
      <c r="K170" s="313"/>
    </row>
    <row r="171" customFormat="false" ht="15" hidden="false" customHeight="true" outlineLevel="0" collapsed="false">
      <c r="B171" s="292"/>
      <c r="C171" s="270" t="s">
        <v>1299</v>
      </c>
      <c r="D171" s="270"/>
      <c r="E171" s="270"/>
      <c r="F171" s="291" t="s">
        <v>1291</v>
      </c>
      <c r="G171" s="270"/>
      <c r="H171" s="270" t="s">
        <v>1357</v>
      </c>
      <c r="I171" s="270" t="s">
        <v>1301</v>
      </c>
      <c r="J171" s="270"/>
      <c r="K171" s="313"/>
    </row>
    <row r="172" customFormat="false" ht="15" hidden="false" customHeight="true" outlineLevel="0" collapsed="false">
      <c r="B172" s="292"/>
      <c r="C172" s="270" t="s">
        <v>1310</v>
      </c>
      <c r="D172" s="270"/>
      <c r="E172" s="270"/>
      <c r="F172" s="291" t="s">
        <v>1297</v>
      </c>
      <c r="G172" s="270"/>
      <c r="H172" s="270" t="s">
        <v>1357</v>
      </c>
      <c r="I172" s="270" t="s">
        <v>1293</v>
      </c>
      <c r="J172" s="270" t="n">
        <v>50</v>
      </c>
      <c r="K172" s="313"/>
    </row>
    <row r="173" customFormat="false" ht="15" hidden="false" customHeight="true" outlineLevel="0" collapsed="false">
      <c r="B173" s="292"/>
      <c r="C173" s="270" t="s">
        <v>1318</v>
      </c>
      <c r="D173" s="270"/>
      <c r="E173" s="270"/>
      <c r="F173" s="291" t="s">
        <v>1297</v>
      </c>
      <c r="G173" s="270"/>
      <c r="H173" s="270" t="s">
        <v>1357</v>
      </c>
      <c r="I173" s="270" t="s">
        <v>1293</v>
      </c>
      <c r="J173" s="270" t="n">
        <v>50</v>
      </c>
      <c r="K173" s="313"/>
    </row>
    <row r="174" customFormat="false" ht="15" hidden="false" customHeight="true" outlineLevel="0" collapsed="false">
      <c r="B174" s="292"/>
      <c r="C174" s="270" t="s">
        <v>1316</v>
      </c>
      <c r="D174" s="270"/>
      <c r="E174" s="270"/>
      <c r="F174" s="291" t="s">
        <v>1297</v>
      </c>
      <c r="G174" s="270"/>
      <c r="H174" s="270" t="s">
        <v>1357</v>
      </c>
      <c r="I174" s="270" t="s">
        <v>1293</v>
      </c>
      <c r="J174" s="270" t="n">
        <v>50</v>
      </c>
      <c r="K174" s="313"/>
    </row>
    <row r="175" customFormat="false" ht="15" hidden="false" customHeight="true" outlineLevel="0" collapsed="false">
      <c r="B175" s="292"/>
      <c r="C175" s="270" t="s">
        <v>113</v>
      </c>
      <c r="D175" s="270"/>
      <c r="E175" s="270"/>
      <c r="F175" s="291" t="s">
        <v>1291</v>
      </c>
      <c r="G175" s="270"/>
      <c r="H175" s="270" t="s">
        <v>1358</v>
      </c>
      <c r="I175" s="270" t="s">
        <v>1359</v>
      </c>
      <c r="J175" s="270"/>
      <c r="K175" s="313"/>
    </row>
    <row r="176" customFormat="false" ht="15" hidden="false" customHeight="true" outlineLevel="0" collapsed="false">
      <c r="B176" s="292"/>
      <c r="C176" s="270" t="s">
        <v>61</v>
      </c>
      <c r="D176" s="270"/>
      <c r="E176" s="270"/>
      <c r="F176" s="291" t="s">
        <v>1291</v>
      </c>
      <c r="G176" s="270"/>
      <c r="H176" s="270" t="s">
        <v>1360</v>
      </c>
      <c r="I176" s="270" t="s">
        <v>1361</v>
      </c>
      <c r="J176" s="270" t="n">
        <v>1</v>
      </c>
      <c r="K176" s="313"/>
    </row>
    <row r="177" customFormat="false" ht="15" hidden="false" customHeight="true" outlineLevel="0" collapsed="false">
      <c r="B177" s="292"/>
      <c r="C177" s="270" t="s">
        <v>57</v>
      </c>
      <c r="D177" s="270"/>
      <c r="E177" s="270"/>
      <c r="F177" s="291" t="s">
        <v>1291</v>
      </c>
      <c r="G177" s="270"/>
      <c r="H177" s="270" t="s">
        <v>1362</v>
      </c>
      <c r="I177" s="270" t="s">
        <v>1293</v>
      </c>
      <c r="J177" s="270" t="n">
        <v>20</v>
      </c>
      <c r="K177" s="313"/>
    </row>
    <row r="178" customFormat="false" ht="15" hidden="false" customHeight="true" outlineLevel="0" collapsed="false">
      <c r="B178" s="292"/>
      <c r="C178" s="270" t="s">
        <v>114</v>
      </c>
      <c r="D178" s="270"/>
      <c r="E178" s="270"/>
      <c r="F178" s="291" t="s">
        <v>1291</v>
      </c>
      <c r="G178" s="270"/>
      <c r="H178" s="270" t="s">
        <v>1363</v>
      </c>
      <c r="I178" s="270" t="s">
        <v>1293</v>
      </c>
      <c r="J178" s="270" t="n">
        <v>255</v>
      </c>
      <c r="K178" s="313"/>
    </row>
    <row r="179" customFormat="false" ht="15" hidden="false" customHeight="true" outlineLevel="0" collapsed="false">
      <c r="B179" s="292"/>
      <c r="C179" s="270" t="s">
        <v>115</v>
      </c>
      <c r="D179" s="270"/>
      <c r="E179" s="270"/>
      <c r="F179" s="291" t="s">
        <v>1291</v>
      </c>
      <c r="G179" s="270"/>
      <c r="H179" s="270" t="s">
        <v>1256</v>
      </c>
      <c r="I179" s="270" t="s">
        <v>1293</v>
      </c>
      <c r="J179" s="270" t="n">
        <v>10</v>
      </c>
      <c r="K179" s="313"/>
    </row>
    <row r="180" customFormat="false" ht="15" hidden="false" customHeight="true" outlineLevel="0" collapsed="false">
      <c r="B180" s="292"/>
      <c r="C180" s="270" t="s">
        <v>116</v>
      </c>
      <c r="D180" s="270"/>
      <c r="E180" s="270"/>
      <c r="F180" s="291" t="s">
        <v>1291</v>
      </c>
      <c r="G180" s="270"/>
      <c r="H180" s="270" t="s">
        <v>1364</v>
      </c>
      <c r="I180" s="270" t="s">
        <v>1325</v>
      </c>
      <c r="J180" s="270"/>
      <c r="K180" s="313"/>
    </row>
    <row r="181" customFormat="false" ht="15" hidden="false" customHeight="true" outlineLevel="0" collapsed="false">
      <c r="B181" s="292"/>
      <c r="C181" s="270" t="s">
        <v>1365</v>
      </c>
      <c r="D181" s="270"/>
      <c r="E181" s="270"/>
      <c r="F181" s="291" t="s">
        <v>1291</v>
      </c>
      <c r="G181" s="270"/>
      <c r="H181" s="270" t="s">
        <v>1366</v>
      </c>
      <c r="I181" s="270" t="s">
        <v>1325</v>
      </c>
      <c r="J181" s="270"/>
      <c r="K181" s="313"/>
    </row>
    <row r="182" customFormat="false" ht="15" hidden="false" customHeight="true" outlineLevel="0" collapsed="false">
      <c r="B182" s="292"/>
      <c r="C182" s="270" t="s">
        <v>1354</v>
      </c>
      <c r="D182" s="270"/>
      <c r="E182" s="270"/>
      <c r="F182" s="291" t="s">
        <v>1291</v>
      </c>
      <c r="G182" s="270"/>
      <c r="H182" s="270" t="s">
        <v>1367</v>
      </c>
      <c r="I182" s="270" t="s">
        <v>1325</v>
      </c>
      <c r="J182" s="270"/>
      <c r="K182" s="313"/>
    </row>
    <row r="183" customFormat="false" ht="15" hidden="false" customHeight="true" outlineLevel="0" collapsed="false">
      <c r="B183" s="292"/>
      <c r="C183" s="270" t="s">
        <v>118</v>
      </c>
      <c r="D183" s="270"/>
      <c r="E183" s="270"/>
      <c r="F183" s="291" t="s">
        <v>1297</v>
      </c>
      <c r="G183" s="270"/>
      <c r="H183" s="270" t="s">
        <v>1368</v>
      </c>
      <c r="I183" s="270" t="s">
        <v>1293</v>
      </c>
      <c r="J183" s="270" t="n">
        <v>50</v>
      </c>
      <c r="K183" s="313"/>
    </row>
    <row r="184" customFormat="false" ht="15" hidden="false" customHeight="true" outlineLevel="0" collapsed="false">
      <c r="B184" s="292"/>
      <c r="C184" s="270" t="s">
        <v>1369</v>
      </c>
      <c r="D184" s="270"/>
      <c r="E184" s="270"/>
      <c r="F184" s="291" t="s">
        <v>1297</v>
      </c>
      <c r="G184" s="270"/>
      <c r="H184" s="270" t="s">
        <v>1370</v>
      </c>
      <c r="I184" s="270" t="s">
        <v>1371</v>
      </c>
      <c r="J184" s="270"/>
      <c r="K184" s="313"/>
    </row>
    <row r="185" customFormat="false" ht="15" hidden="false" customHeight="true" outlineLevel="0" collapsed="false">
      <c r="B185" s="292"/>
      <c r="C185" s="270" t="s">
        <v>1372</v>
      </c>
      <c r="D185" s="270"/>
      <c r="E185" s="270"/>
      <c r="F185" s="291" t="s">
        <v>1297</v>
      </c>
      <c r="G185" s="270"/>
      <c r="H185" s="270" t="s">
        <v>1373</v>
      </c>
      <c r="I185" s="270" t="s">
        <v>1371</v>
      </c>
      <c r="J185" s="270"/>
      <c r="K185" s="313"/>
    </row>
    <row r="186" customFormat="false" ht="15" hidden="false" customHeight="true" outlineLevel="0" collapsed="false">
      <c r="B186" s="292"/>
      <c r="C186" s="270" t="s">
        <v>1374</v>
      </c>
      <c r="D186" s="270"/>
      <c r="E186" s="270"/>
      <c r="F186" s="291" t="s">
        <v>1297</v>
      </c>
      <c r="G186" s="270"/>
      <c r="H186" s="270" t="s">
        <v>1375</v>
      </c>
      <c r="I186" s="270" t="s">
        <v>1371</v>
      </c>
      <c r="J186" s="270"/>
      <c r="K186" s="313"/>
    </row>
    <row r="187" customFormat="false" ht="15" hidden="false" customHeight="true" outlineLevel="0" collapsed="false">
      <c r="B187" s="292"/>
      <c r="C187" s="276" t="s">
        <v>1376</v>
      </c>
      <c r="D187" s="270"/>
      <c r="E187" s="270"/>
      <c r="F187" s="291" t="s">
        <v>1297</v>
      </c>
      <c r="G187" s="270"/>
      <c r="H187" s="270" t="s">
        <v>1377</v>
      </c>
      <c r="I187" s="270" t="s">
        <v>1378</v>
      </c>
      <c r="J187" s="325" t="s">
        <v>1379</v>
      </c>
      <c r="K187" s="313"/>
    </row>
    <row r="188" customFormat="false" ht="15" hidden="false" customHeight="true" outlineLevel="0" collapsed="false">
      <c r="B188" s="319"/>
      <c r="C188" s="326"/>
      <c r="D188" s="301"/>
      <c r="E188" s="301"/>
      <c r="F188" s="301"/>
      <c r="G188" s="301"/>
      <c r="H188" s="301"/>
      <c r="I188" s="301"/>
      <c r="J188" s="301"/>
      <c r="K188" s="320"/>
    </row>
    <row r="189" customFormat="false" ht="18.75" hidden="false" customHeight="true" outlineLevel="0" collapsed="false">
      <c r="B189" s="327"/>
      <c r="C189" s="328"/>
      <c r="D189" s="328"/>
      <c r="E189" s="328"/>
      <c r="F189" s="329"/>
      <c r="G189" s="270"/>
      <c r="H189" s="270"/>
      <c r="I189" s="270"/>
      <c r="J189" s="270"/>
      <c r="K189" s="264"/>
    </row>
    <row r="190" customFormat="false" ht="18.75" hidden="false" customHeight="true" outlineLevel="0" collapsed="false">
      <c r="B190" s="264"/>
      <c r="C190" s="270"/>
      <c r="D190" s="270"/>
      <c r="E190" s="270"/>
      <c r="F190" s="291"/>
      <c r="G190" s="270"/>
      <c r="H190" s="270"/>
      <c r="I190" s="270"/>
      <c r="J190" s="270"/>
      <c r="K190" s="264"/>
    </row>
    <row r="191" customFormat="false" ht="18.75" hidden="false" customHeight="true" outlineLevel="0" collapsed="false">
      <c r="B191" s="277"/>
      <c r="C191" s="277"/>
      <c r="D191" s="277"/>
      <c r="E191" s="277"/>
      <c r="F191" s="277"/>
      <c r="G191" s="277"/>
      <c r="H191" s="277"/>
      <c r="I191" s="277"/>
      <c r="J191" s="277"/>
      <c r="K191" s="277"/>
    </row>
    <row r="192" customFormat="false" ht="13.5" hidden="false" customHeight="false" outlineLevel="0" collapsed="false">
      <c r="B192" s="253"/>
      <c r="C192" s="254"/>
      <c r="D192" s="254"/>
      <c r="E192" s="254"/>
      <c r="F192" s="254"/>
      <c r="G192" s="254"/>
      <c r="H192" s="254"/>
      <c r="I192" s="254"/>
      <c r="J192" s="254"/>
      <c r="K192" s="255"/>
    </row>
    <row r="193" customFormat="false" ht="21" hidden="false" customHeight="true" outlineLevel="0" collapsed="false">
      <c r="B193" s="257"/>
      <c r="C193" s="258" t="s">
        <v>1380</v>
      </c>
      <c r="D193" s="258"/>
      <c r="E193" s="258"/>
      <c r="F193" s="258"/>
      <c r="G193" s="258"/>
      <c r="H193" s="258"/>
      <c r="I193" s="258"/>
      <c r="J193" s="258"/>
      <c r="K193" s="259"/>
    </row>
    <row r="194" customFormat="false" ht="25.5" hidden="false" customHeight="true" outlineLevel="0" collapsed="false">
      <c r="B194" s="257"/>
      <c r="C194" s="330" t="s">
        <v>1381</v>
      </c>
      <c r="D194" s="330"/>
      <c r="E194" s="330"/>
      <c r="F194" s="330" t="s">
        <v>1382</v>
      </c>
      <c r="G194" s="331"/>
      <c r="H194" s="330" t="s">
        <v>1383</v>
      </c>
      <c r="I194" s="330"/>
      <c r="J194" s="330"/>
      <c r="K194" s="259"/>
    </row>
    <row r="195" customFormat="false" ht="5.25" hidden="false" customHeight="true" outlineLevel="0" collapsed="false">
      <c r="B195" s="292"/>
      <c r="C195" s="289"/>
      <c r="D195" s="289"/>
      <c r="E195" s="289"/>
      <c r="F195" s="289"/>
      <c r="G195" s="270"/>
      <c r="H195" s="289"/>
      <c r="I195" s="289"/>
      <c r="J195" s="289"/>
      <c r="K195" s="313"/>
    </row>
    <row r="196" customFormat="false" ht="15" hidden="false" customHeight="true" outlineLevel="0" collapsed="false">
      <c r="B196" s="292"/>
      <c r="C196" s="270" t="s">
        <v>1384</v>
      </c>
      <c r="D196" s="270"/>
      <c r="E196" s="270"/>
      <c r="F196" s="291" t="s">
        <v>47</v>
      </c>
      <c r="G196" s="270"/>
      <c r="H196" s="270" t="s">
        <v>1385</v>
      </c>
      <c r="I196" s="270"/>
      <c r="J196" s="270"/>
      <c r="K196" s="313"/>
    </row>
    <row r="197" customFormat="false" ht="15" hidden="false" customHeight="true" outlineLevel="0" collapsed="false">
      <c r="B197" s="292"/>
      <c r="C197" s="298"/>
      <c r="D197" s="270"/>
      <c r="E197" s="270"/>
      <c r="F197" s="291" t="s">
        <v>48</v>
      </c>
      <c r="G197" s="270"/>
      <c r="H197" s="270" t="s">
        <v>1386</v>
      </c>
      <c r="I197" s="270"/>
      <c r="J197" s="270"/>
      <c r="K197" s="313"/>
    </row>
    <row r="198" customFormat="false" ht="15" hidden="false" customHeight="true" outlineLevel="0" collapsed="false">
      <c r="B198" s="292"/>
      <c r="C198" s="298"/>
      <c r="D198" s="270"/>
      <c r="E198" s="270"/>
      <c r="F198" s="291" t="s">
        <v>51</v>
      </c>
      <c r="G198" s="270"/>
      <c r="H198" s="270" t="s">
        <v>1387</v>
      </c>
      <c r="I198" s="270"/>
      <c r="J198" s="270"/>
      <c r="K198" s="313"/>
    </row>
    <row r="199" customFormat="false" ht="15" hidden="false" customHeight="true" outlineLevel="0" collapsed="false">
      <c r="B199" s="292"/>
      <c r="C199" s="270"/>
      <c r="D199" s="270"/>
      <c r="E199" s="270"/>
      <c r="F199" s="291" t="s">
        <v>49</v>
      </c>
      <c r="G199" s="270"/>
      <c r="H199" s="270" t="s">
        <v>1388</v>
      </c>
      <c r="I199" s="270"/>
      <c r="J199" s="270"/>
      <c r="K199" s="313"/>
    </row>
    <row r="200" customFormat="false" ht="15" hidden="false" customHeight="true" outlineLevel="0" collapsed="false">
      <c r="B200" s="292"/>
      <c r="C200" s="270"/>
      <c r="D200" s="270"/>
      <c r="E200" s="270"/>
      <c r="F200" s="291" t="s">
        <v>50</v>
      </c>
      <c r="G200" s="270"/>
      <c r="H200" s="270" t="s">
        <v>1389</v>
      </c>
      <c r="I200" s="270"/>
      <c r="J200" s="270"/>
      <c r="K200" s="313"/>
    </row>
    <row r="201" customFormat="false" ht="15" hidden="false" customHeight="true" outlineLevel="0" collapsed="false">
      <c r="B201" s="292"/>
      <c r="C201" s="270"/>
      <c r="D201" s="270"/>
      <c r="E201" s="270"/>
      <c r="F201" s="291"/>
      <c r="G201" s="270"/>
      <c r="H201" s="270"/>
      <c r="I201" s="270"/>
      <c r="J201" s="270"/>
      <c r="K201" s="313"/>
    </row>
    <row r="202" customFormat="false" ht="15" hidden="false" customHeight="true" outlineLevel="0" collapsed="false">
      <c r="B202" s="292"/>
      <c r="C202" s="270" t="s">
        <v>1337</v>
      </c>
      <c r="D202" s="270"/>
      <c r="E202" s="270"/>
      <c r="F202" s="291" t="s">
        <v>83</v>
      </c>
      <c r="G202" s="270"/>
      <c r="H202" s="270" t="s">
        <v>1390</v>
      </c>
      <c r="I202" s="270"/>
      <c r="J202" s="270"/>
      <c r="K202" s="313"/>
    </row>
    <row r="203" customFormat="false" ht="15" hidden="false" customHeight="true" outlineLevel="0" collapsed="false">
      <c r="B203" s="292"/>
      <c r="C203" s="298"/>
      <c r="D203" s="270"/>
      <c r="E203" s="270"/>
      <c r="F203" s="291" t="s">
        <v>1235</v>
      </c>
      <c r="G203" s="270"/>
      <c r="H203" s="270" t="s">
        <v>1236</v>
      </c>
      <c r="I203" s="270"/>
      <c r="J203" s="270"/>
      <c r="K203" s="313"/>
    </row>
    <row r="204" customFormat="false" ht="15" hidden="false" customHeight="true" outlineLevel="0" collapsed="false">
      <c r="B204" s="292"/>
      <c r="C204" s="270"/>
      <c r="D204" s="270"/>
      <c r="E204" s="270"/>
      <c r="F204" s="291" t="s">
        <v>1233</v>
      </c>
      <c r="G204" s="270"/>
      <c r="H204" s="270" t="s">
        <v>1391</v>
      </c>
      <c r="I204" s="270"/>
      <c r="J204" s="270"/>
      <c r="K204" s="313"/>
    </row>
    <row r="205" customFormat="false" ht="15" hidden="false" customHeight="true" outlineLevel="0" collapsed="false">
      <c r="B205" s="332"/>
      <c r="C205" s="298"/>
      <c r="D205" s="298"/>
      <c r="E205" s="298"/>
      <c r="F205" s="291" t="s">
        <v>88</v>
      </c>
      <c r="G205" s="276"/>
      <c r="H205" s="317" t="s">
        <v>1237</v>
      </c>
      <c r="I205" s="317"/>
      <c r="J205" s="317"/>
      <c r="K205" s="333"/>
    </row>
    <row r="206" customFormat="false" ht="15" hidden="false" customHeight="true" outlineLevel="0" collapsed="false">
      <c r="B206" s="332"/>
      <c r="C206" s="298"/>
      <c r="D206" s="298"/>
      <c r="E206" s="298"/>
      <c r="F206" s="291" t="s">
        <v>1238</v>
      </c>
      <c r="G206" s="276"/>
      <c r="H206" s="317" t="s">
        <v>1392</v>
      </c>
      <c r="I206" s="317"/>
      <c r="J206" s="317"/>
      <c r="K206" s="333"/>
    </row>
    <row r="207" customFormat="false" ht="15" hidden="false" customHeight="true" outlineLevel="0" collapsed="false">
      <c r="B207" s="332"/>
      <c r="C207" s="298"/>
      <c r="D207" s="298"/>
      <c r="E207" s="298"/>
      <c r="F207" s="334"/>
      <c r="G207" s="276"/>
      <c r="H207" s="335"/>
      <c r="I207" s="335"/>
      <c r="J207" s="335"/>
      <c r="K207" s="333"/>
    </row>
    <row r="208" customFormat="false" ht="15" hidden="false" customHeight="true" outlineLevel="0" collapsed="false">
      <c r="B208" s="332"/>
      <c r="C208" s="270" t="s">
        <v>1361</v>
      </c>
      <c r="D208" s="298"/>
      <c r="E208" s="298"/>
      <c r="F208" s="291" t="n">
        <v>1</v>
      </c>
      <c r="G208" s="276"/>
      <c r="H208" s="317" t="s">
        <v>1393</v>
      </c>
      <c r="I208" s="317"/>
      <c r="J208" s="317"/>
      <c r="K208" s="333"/>
    </row>
    <row r="209" customFormat="false" ht="15" hidden="false" customHeight="true" outlineLevel="0" collapsed="false">
      <c r="B209" s="332"/>
      <c r="C209" s="298"/>
      <c r="D209" s="298"/>
      <c r="E209" s="298"/>
      <c r="F209" s="291" t="n">
        <v>2</v>
      </c>
      <c r="G209" s="276"/>
      <c r="H209" s="317" t="s">
        <v>1394</v>
      </c>
      <c r="I209" s="317"/>
      <c r="J209" s="317"/>
      <c r="K209" s="333"/>
    </row>
    <row r="210" customFormat="false" ht="15" hidden="false" customHeight="true" outlineLevel="0" collapsed="false">
      <c r="B210" s="332"/>
      <c r="C210" s="298"/>
      <c r="D210" s="298"/>
      <c r="E210" s="298"/>
      <c r="F210" s="291" t="n">
        <v>3</v>
      </c>
      <c r="G210" s="276"/>
      <c r="H210" s="317" t="s">
        <v>1395</v>
      </c>
      <c r="I210" s="317"/>
      <c r="J210" s="317"/>
      <c r="K210" s="333"/>
    </row>
    <row r="211" customFormat="false" ht="15" hidden="false" customHeight="true" outlineLevel="0" collapsed="false">
      <c r="B211" s="332"/>
      <c r="C211" s="298"/>
      <c r="D211" s="298"/>
      <c r="E211" s="298"/>
      <c r="F211" s="291" t="n">
        <v>4</v>
      </c>
      <c r="G211" s="276"/>
      <c r="H211" s="317" t="s">
        <v>1396</v>
      </c>
      <c r="I211" s="317"/>
      <c r="J211" s="317"/>
      <c r="K211" s="333"/>
    </row>
    <row r="212" customFormat="false" ht="12.75" hidden="false" customHeight="true" outlineLevel="0" collapsed="false">
      <c r="B212" s="336"/>
      <c r="C212" s="337"/>
      <c r="D212" s="337"/>
      <c r="E212" s="337"/>
      <c r="F212" s="337"/>
      <c r="G212" s="337"/>
      <c r="H212" s="337"/>
      <c r="I212" s="337"/>
      <c r="J212" s="337"/>
      <c r="K212" s="338"/>
    </row>
  </sheetData>
  <mergeCells count="77">
    <mergeCell ref="C3:J3"/>
    <mergeCell ref="C4:J4"/>
    <mergeCell ref="C6:J6"/>
    <mergeCell ref="C7:J7"/>
    <mergeCell ref="C9:J9"/>
    <mergeCell ref="D10:J10"/>
    <mergeCell ref="D11:J11"/>
    <mergeCell ref="D13:J13"/>
    <mergeCell ref="D14:J14"/>
    <mergeCell ref="D15:J15"/>
    <mergeCell ref="F16:J16"/>
    <mergeCell ref="F17:J17"/>
    <mergeCell ref="F18:J18"/>
    <mergeCell ref="F19:J19"/>
    <mergeCell ref="F20:J20"/>
    <mergeCell ref="F21:J21"/>
    <mergeCell ref="C23:J23"/>
    <mergeCell ref="C24:J24"/>
    <mergeCell ref="D25:J25"/>
    <mergeCell ref="D26:J26"/>
    <mergeCell ref="D28:J28"/>
    <mergeCell ref="D29:J29"/>
    <mergeCell ref="D31:J31"/>
    <mergeCell ref="D32:J32"/>
    <mergeCell ref="D33:J33"/>
    <mergeCell ref="G34:J34"/>
    <mergeCell ref="G35:J35"/>
    <mergeCell ref="G36:J36"/>
    <mergeCell ref="G37:J37"/>
    <mergeCell ref="G38:J38"/>
    <mergeCell ref="G39:J39"/>
    <mergeCell ref="G40:J40"/>
    <mergeCell ref="G41:J41"/>
    <mergeCell ref="G42:J42"/>
    <mergeCell ref="G43:J43"/>
    <mergeCell ref="D45:J45"/>
    <mergeCell ref="E46:J46"/>
    <mergeCell ref="E47:J47"/>
    <mergeCell ref="E48:J48"/>
    <mergeCell ref="D49:J49"/>
    <mergeCell ref="C50:J50"/>
    <mergeCell ref="C52:J52"/>
    <mergeCell ref="C53:J53"/>
    <mergeCell ref="C55:J55"/>
    <mergeCell ref="D56:J56"/>
    <mergeCell ref="D57:J57"/>
    <mergeCell ref="D58:J58"/>
    <mergeCell ref="D59:J59"/>
    <mergeCell ref="D60:J60"/>
    <mergeCell ref="D61:J61"/>
    <mergeCell ref="D63:J63"/>
    <mergeCell ref="D64:J64"/>
    <mergeCell ref="D65:J65"/>
    <mergeCell ref="D66:J66"/>
    <mergeCell ref="D67:J67"/>
    <mergeCell ref="D68:J68"/>
    <mergeCell ref="C73:J73"/>
    <mergeCell ref="C100:J100"/>
    <mergeCell ref="C120:J120"/>
    <mergeCell ref="C145:J145"/>
    <mergeCell ref="C163:J163"/>
    <mergeCell ref="C193:J193"/>
    <mergeCell ref="H194:J194"/>
    <mergeCell ref="H196:J196"/>
    <mergeCell ref="H197:J197"/>
    <mergeCell ref="H198:J198"/>
    <mergeCell ref="H199:J199"/>
    <mergeCell ref="H200:J200"/>
    <mergeCell ref="H202:J202"/>
    <mergeCell ref="H203:J203"/>
    <mergeCell ref="H204:J204"/>
    <mergeCell ref="H205:J205"/>
    <mergeCell ref="H206:J206"/>
    <mergeCell ref="H208:J208"/>
    <mergeCell ref="H209:J209"/>
    <mergeCell ref="H210:J210"/>
    <mergeCell ref="H211:J211"/>
  </mergeCells>
  <printOptions headings="false" gridLines="false" gridLinesSet="true" horizontalCentered="false" verticalCentered="false"/>
  <pageMargins left="0.590277777777778" right="0.590277777777778" top="0.590277777777778" bottom="0.59027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LibreOffice/5.1.6.2$Windows_X86_64 LibreOffice_project/07ac168c60a517dba0f0d7bc7540f5afa45f0909</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2018-04-12T08:31:17Z</dcterms:created>
  <dc:creator>HONZAL\x</dc:creator>
  <dc:description/>
  <dc:language>cs-CZ</dc:language>
  <cp:lastModifiedBy>Ing. Jaroslav Rojt</cp:lastModifiedBy>
  <dcterms:modified xsi:type="dcterms:W3CDTF">2018-04-12T08:31:21Z</dcterms:modified>
  <cp:revision>0</cp:revision>
  <dc:subject/>
  <dc:title/>
</cp:coreProperties>
</file>